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https://koulurusko-my.sharepoint.com/personal/sari_laine_rusko_fi/Documents/talous/valtionosuus/2025/062025saapunut/"/>
    </mc:Choice>
  </mc:AlternateContent>
  <xr:revisionPtr revIDLastSave="1" documentId="13_ncr:1_{4AA855A4-AF92-45E3-9D89-E8EFFE99F580}" xr6:coauthVersionLast="47" xr6:coauthVersionMax="47" xr10:uidLastSave="{601A1ABE-56E3-4559-93DB-659886699A26}"/>
  <bookViews>
    <workbookView xWindow="-28920" yWindow="-120" windowWidth="29040" windowHeight="15720" xr2:uid="{00000000-000D-0000-FFFF-FFFF00000000}"/>
  </bookViews>
  <sheets>
    <sheet name="SUOMI" sheetId="2" r:id="rId1"/>
    <sheet name="RUOTSI" sheetId="5" r:id="rId2"/>
    <sheet name="Taul1" sheetId="6" state="hidden" r:id="rId3"/>
  </sheets>
  <definedNames>
    <definedName name="_ME1">Taul1!$E$1:$E$418</definedName>
    <definedName name="_ME10">Taul1!#REF!</definedName>
    <definedName name="_ME11">Taul1!#REF!</definedName>
    <definedName name="_ME12">Taul1!#REF!</definedName>
    <definedName name="_ME2">Taul1!$F$1:$F$418</definedName>
    <definedName name="_ME3">Taul1!#REF!</definedName>
    <definedName name="_ME4">Taul1!$I$1:$I$418</definedName>
    <definedName name="_ME5">Taul1!$J$1:$J$418</definedName>
    <definedName name="_ME6">Taul1!$K$1:$K$418</definedName>
    <definedName name="_ME7">Taul1!#REF!</definedName>
    <definedName name="_ME8">Taul1!#REF!</definedName>
    <definedName name="_ME9">Taul1!#REF!</definedName>
    <definedName name="alv_korvaus_elo_joulu">Taul1!$BG$1:$BG$368</definedName>
    <definedName name="asukasmäärä">Taul1!$D$1:$D$418</definedName>
    <definedName name="asukasmääräsv">RUOTSI!$H$103:$H$124</definedName>
    <definedName name="kk_erä_elo_joulu">Taul1!$AV$1:$AV$293</definedName>
    <definedName name="kk_menot_elo_joulu">Taul1!$BH$1:$BH$368</definedName>
    <definedName name="kk_tulot_elo_joulu">Taul1!$BF$1:$BF$368</definedName>
    <definedName name="nimi" localSheetId="1">RUOTSI!$I$104:$I$133</definedName>
    <definedName name="nimi">Taul1!$C$1:$C$418</definedName>
    <definedName name="nimisv">RUOTSI!$G$103:$G$126</definedName>
    <definedName name="nro">Taul1!$B$1:$B$418</definedName>
    <definedName name="nrosv">RUOTSI!$F$103:$F$126</definedName>
    <definedName name="_xlnm.Print_Area" localSheetId="1">RUOTSI!$A$1:$F$101</definedName>
    <definedName name="_xlnm.Print_Area" localSheetId="0">SUOMI!$A$1:$F$94</definedName>
    <definedName name="vmsaaja">Taul1!$A$1:$A$418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5" l="1"/>
  <c r="E33" i="5"/>
  <c r="BF3" i="6" l="1"/>
  <c r="BH3" i="6"/>
  <c r="BF4" i="6"/>
  <c r="BG4" i="6"/>
  <c r="BG5" i="6"/>
  <c r="BH5" i="6"/>
  <c r="BG8" i="6"/>
  <c r="BH8" i="6"/>
  <c r="BF10" i="6"/>
  <c r="BG10" i="6"/>
  <c r="BF12" i="6"/>
  <c r="BG12" i="6"/>
  <c r="BF13" i="6"/>
  <c r="BG13" i="6"/>
  <c r="BH14" i="6"/>
  <c r="BH16" i="6"/>
  <c r="BF17" i="6"/>
  <c r="BH17" i="6"/>
  <c r="BF18" i="6"/>
  <c r="BG18" i="6"/>
  <c r="BG19" i="6"/>
  <c r="BH19" i="6"/>
  <c r="BG22" i="6"/>
  <c r="BH22" i="6"/>
  <c r="BF24" i="6"/>
  <c r="BG24" i="6"/>
  <c r="BF26" i="6"/>
  <c r="BG26" i="6"/>
  <c r="BF27" i="6"/>
  <c r="BG27" i="6"/>
  <c r="BH27" i="6"/>
  <c r="BH28" i="6"/>
  <c r="BH30" i="6"/>
  <c r="BF31" i="6"/>
  <c r="BH31" i="6"/>
  <c r="BF32" i="6"/>
  <c r="BG32" i="6"/>
  <c r="BH32" i="6"/>
  <c r="BG33" i="6"/>
  <c r="BH33" i="6"/>
  <c r="BG35" i="6"/>
  <c r="BG36" i="6"/>
  <c r="BH36" i="6"/>
  <c r="BF38" i="6"/>
  <c r="BG38" i="6"/>
  <c r="BF40" i="6"/>
  <c r="BG40" i="6"/>
  <c r="BF41" i="6"/>
  <c r="BG41" i="6"/>
  <c r="BH41" i="6"/>
  <c r="BF42" i="6"/>
  <c r="BH42" i="6"/>
  <c r="BH44" i="6"/>
  <c r="BF45" i="6"/>
  <c r="BH45" i="6"/>
  <c r="BF46" i="6"/>
  <c r="BG46" i="6"/>
  <c r="BH46" i="6"/>
  <c r="BF47" i="6"/>
  <c r="BG47" i="6"/>
  <c r="BG49" i="6"/>
  <c r="BG50" i="6"/>
  <c r="BH50" i="6"/>
  <c r="BF52" i="6"/>
  <c r="BG52" i="6"/>
  <c r="BF54" i="6"/>
  <c r="BG54" i="6"/>
  <c r="BF55" i="6"/>
  <c r="BG55" i="6"/>
  <c r="BH55" i="6"/>
  <c r="BH56" i="6"/>
  <c r="BH58" i="6"/>
  <c r="BF59" i="6"/>
  <c r="BH59" i="6"/>
  <c r="BF60" i="6"/>
  <c r="BG60" i="6"/>
  <c r="BG61" i="6"/>
  <c r="BH61" i="6"/>
  <c r="BG64" i="6"/>
  <c r="BH64" i="6"/>
  <c r="BF66" i="6"/>
  <c r="BF68" i="6"/>
  <c r="BG68" i="6"/>
  <c r="BF69" i="6"/>
  <c r="BG69" i="6"/>
  <c r="BH70" i="6"/>
  <c r="BH72" i="6"/>
  <c r="BF73" i="6"/>
  <c r="BH73" i="6"/>
  <c r="BF74" i="6"/>
  <c r="BG74" i="6"/>
  <c r="BH74" i="6"/>
  <c r="BF75" i="6"/>
  <c r="BG75" i="6"/>
  <c r="BG77" i="6"/>
  <c r="BH77" i="6"/>
  <c r="BG78" i="6"/>
  <c r="BH78" i="6"/>
  <c r="BF79" i="6"/>
  <c r="BF80" i="6"/>
  <c r="BG80" i="6"/>
  <c r="BF82" i="6"/>
  <c r="BF83" i="6"/>
  <c r="BG83" i="6"/>
  <c r="BH84" i="6"/>
  <c r="BH86" i="6"/>
  <c r="BF87" i="6"/>
  <c r="BH87" i="6"/>
  <c r="BF88" i="6"/>
  <c r="BG88" i="6"/>
  <c r="BG89" i="6"/>
  <c r="BG91" i="6"/>
  <c r="BH91" i="6"/>
  <c r="BG92" i="6"/>
  <c r="BH92" i="6"/>
  <c r="BF93" i="6"/>
  <c r="BF94" i="6"/>
  <c r="BG94" i="6"/>
  <c r="BF97" i="6"/>
  <c r="BG97" i="6"/>
  <c r="BH98" i="6"/>
  <c r="BF99" i="6"/>
  <c r="BH100" i="6"/>
  <c r="BF101" i="6"/>
  <c r="BH101" i="6"/>
  <c r="BF102" i="6"/>
  <c r="BG103" i="6"/>
  <c r="BG105" i="6"/>
  <c r="BH105" i="6"/>
  <c r="BG106" i="6"/>
  <c r="BH106" i="6"/>
  <c r="BF107" i="6"/>
  <c r="BF108" i="6"/>
  <c r="BF110" i="6"/>
  <c r="BG110" i="6"/>
  <c r="BF111" i="6"/>
  <c r="BG111" i="6"/>
  <c r="BH111" i="6"/>
  <c r="BH112" i="6"/>
  <c r="BF113" i="6"/>
  <c r="BG114" i="6"/>
  <c r="BH114" i="6"/>
  <c r="BH115" i="6"/>
  <c r="BF116" i="6"/>
  <c r="BG117" i="6"/>
  <c r="BH117" i="6"/>
  <c r="BG119" i="6"/>
  <c r="BH119" i="6"/>
  <c r="BG120" i="6"/>
  <c r="BH120" i="6"/>
  <c r="BF121" i="6"/>
  <c r="BF122" i="6"/>
  <c r="BF124" i="6"/>
  <c r="BG124" i="6"/>
  <c r="BF125" i="6"/>
  <c r="BG125" i="6"/>
  <c r="BH125" i="6"/>
  <c r="BH126" i="6"/>
  <c r="BF127" i="6"/>
  <c r="BH129" i="6"/>
  <c r="BF130" i="6"/>
  <c r="BG131" i="6"/>
  <c r="BH131" i="6"/>
  <c r="BF133" i="6"/>
  <c r="BG133" i="6"/>
  <c r="BH133" i="6"/>
  <c r="BG134" i="6"/>
  <c r="BH134" i="6"/>
  <c r="BF136" i="6"/>
  <c r="BF138" i="6"/>
  <c r="BG138" i="6"/>
  <c r="BF139" i="6"/>
  <c r="BG139" i="6"/>
  <c r="BH139" i="6"/>
  <c r="BG140" i="6"/>
  <c r="BH140" i="6"/>
  <c r="BH142" i="6"/>
  <c r="BF143" i="6"/>
  <c r="BH143" i="6"/>
  <c r="BF144" i="6"/>
  <c r="BG144" i="6"/>
  <c r="BG145" i="6"/>
  <c r="BG147" i="6"/>
  <c r="BG148" i="6"/>
  <c r="BH148" i="6"/>
  <c r="BF150" i="6"/>
  <c r="BF152" i="6"/>
  <c r="BG152" i="6"/>
  <c r="BF153" i="6"/>
  <c r="BG153" i="6"/>
  <c r="BH153" i="6"/>
  <c r="BH154" i="6"/>
  <c r="BH156" i="6"/>
  <c r="BF157" i="6"/>
  <c r="BH157" i="6"/>
  <c r="BF158" i="6"/>
  <c r="BG158" i="6"/>
  <c r="BH158" i="6"/>
  <c r="BG159" i="6"/>
  <c r="BH159" i="6"/>
  <c r="BG162" i="6"/>
  <c r="BH162" i="6"/>
  <c r="BF164" i="6"/>
  <c r="BF166" i="6"/>
  <c r="BG166" i="6"/>
  <c r="BF167" i="6"/>
  <c r="BG167" i="6"/>
  <c r="BH168" i="6"/>
  <c r="BH170" i="6"/>
  <c r="BF171" i="6"/>
  <c r="BH171" i="6"/>
  <c r="BF172" i="6"/>
  <c r="BG172" i="6"/>
  <c r="BH172" i="6"/>
  <c r="BG173" i="6"/>
  <c r="BG175" i="6"/>
  <c r="BH175" i="6"/>
  <c r="BG176" i="6"/>
  <c r="BH176" i="6"/>
  <c r="BF177" i="6"/>
  <c r="BF178" i="6"/>
  <c r="BG178" i="6"/>
  <c r="BF180" i="6"/>
  <c r="BF181" i="6"/>
  <c r="BG181" i="6"/>
  <c r="BH182" i="6"/>
  <c r="BF183" i="6"/>
  <c r="BH184" i="6"/>
  <c r="BF185" i="6"/>
  <c r="BH185" i="6"/>
  <c r="BF186" i="6"/>
  <c r="BG186" i="6"/>
  <c r="BG187" i="6"/>
  <c r="BG189" i="6"/>
  <c r="BH189" i="6"/>
  <c r="BG190" i="6"/>
  <c r="BH190" i="6"/>
  <c r="BF191" i="6"/>
  <c r="BF192" i="6"/>
  <c r="BG192" i="6"/>
  <c r="BF195" i="6"/>
  <c r="BG195" i="6"/>
  <c r="BH196" i="6"/>
  <c r="BF197" i="6"/>
  <c r="BH198" i="6"/>
  <c r="BF199" i="6"/>
  <c r="BH199" i="6"/>
  <c r="BF200" i="6"/>
  <c r="BG201" i="6"/>
  <c r="BG203" i="6"/>
  <c r="BH203" i="6"/>
  <c r="BG204" i="6"/>
  <c r="BH204" i="6"/>
  <c r="BF205" i="6"/>
  <c r="BF206" i="6"/>
  <c r="BF208" i="6"/>
  <c r="BG208" i="6"/>
  <c r="BF209" i="6"/>
  <c r="BG209" i="6"/>
  <c r="BH209" i="6"/>
  <c r="BG210" i="6"/>
  <c r="BH210" i="6"/>
  <c r="BH212" i="6"/>
  <c r="BH213" i="6"/>
  <c r="BF214" i="6"/>
  <c r="BG215" i="6"/>
  <c r="BH215" i="6"/>
  <c r="BG217" i="6"/>
  <c r="BH217" i="6"/>
  <c r="BG218" i="6"/>
  <c r="BH218" i="6"/>
  <c r="BF219" i="6"/>
  <c r="BF220" i="6"/>
  <c r="BF222" i="6"/>
  <c r="BG222" i="6"/>
  <c r="BF223" i="6"/>
  <c r="BG223" i="6"/>
  <c r="BH223" i="6"/>
  <c r="BH224" i="6"/>
  <c r="BH227" i="6"/>
  <c r="BF228" i="6"/>
  <c r="BF229" i="6"/>
  <c r="BG229" i="6"/>
  <c r="BG231" i="6"/>
  <c r="BH231" i="6"/>
  <c r="BG232" i="6"/>
  <c r="BH232" i="6"/>
  <c r="BF234" i="6"/>
  <c r="BF236" i="6"/>
  <c r="BG236" i="6"/>
  <c r="BF237" i="6"/>
  <c r="BG237" i="6"/>
  <c r="BH237" i="6"/>
  <c r="BF238" i="6"/>
  <c r="BH238" i="6"/>
  <c r="BH240" i="6"/>
  <c r="BF241" i="6"/>
  <c r="BH241" i="6"/>
  <c r="BF242" i="6"/>
  <c r="BG242" i="6"/>
  <c r="BH242" i="6"/>
  <c r="BG243" i="6"/>
  <c r="BH243" i="6"/>
  <c r="BG245" i="6"/>
  <c r="BG246" i="6"/>
  <c r="BH246" i="6"/>
  <c r="BF248" i="6"/>
  <c r="BG248" i="6"/>
  <c r="BF250" i="6"/>
  <c r="BG250" i="6"/>
  <c r="BF251" i="6"/>
  <c r="BG251" i="6"/>
  <c r="BH251" i="6"/>
  <c r="BH252" i="6"/>
  <c r="BH254" i="6"/>
  <c r="BF255" i="6"/>
  <c r="BH255" i="6"/>
  <c r="BF256" i="6"/>
  <c r="BG256" i="6"/>
  <c r="BG257" i="6"/>
  <c r="BH257" i="6"/>
  <c r="BG260" i="6"/>
  <c r="BH260" i="6"/>
  <c r="BG261" i="6"/>
  <c r="BF262" i="6"/>
  <c r="BG262" i="6"/>
  <c r="BF264" i="6"/>
  <c r="BG264" i="6"/>
  <c r="BF265" i="6"/>
  <c r="BG265" i="6"/>
  <c r="BH266" i="6"/>
  <c r="BH268" i="6"/>
  <c r="BF269" i="6"/>
  <c r="BH269" i="6"/>
  <c r="BF270" i="6"/>
  <c r="BG270" i="6"/>
  <c r="BG271" i="6"/>
  <c r="BG273" i="6"/>
  <c r="BH273" i="6"/>
  <c r="BG274" i="6"/>
  <c r="BH274" i="6"/>
  <c r="BF275" i="6"/>
  <c r="BF276" i="6"/>
  <c r="BG276" i="6"/>
  <c r="BF278" i="6"/>
  <c r="BF279" i="6"/>
  <c r="BG279" i="6"/>
  <c r="BH280" i="6"/>
  <c r="BF281" i="6"/>
  <c r="BG282" i="6"/>
  <c r="BH282" i="6"/>
  <c r="BF283" i="6"/>
  <c r="BH283" i="6"/>
  <c r="BF284" i="6"/>
  <c r="BG284" i="6"/>
  <c r="BG285" i="6"/>
  <c r="BG287" i="6"/>
  <c r="BH287" i="6"/>
  <c r="BG288" i="6"/>
  <c r="BH288" i="6"/>
  <c r="BF289" i="6"/>
  <c r="BH289" i="6"/>
  <c r="BF290" i="6"/>
  <c r="BF293" i="6"/>
  <c r="BG293" i="6"/>
  <c r="BH294" i="6"/>
  <c r="BF295" i="6"/>
  <c r="BH296" i="6"/>
  <c r="BF297" i="6"/>
  <c r="BH297" i="6"/>
  <c r="BF298" i="6"/>
  <c r="BG299" i="6"/>
  <c r="BF301" i="6"/>
  <c r="BG301" i="6"/>
  <c r="BH301" i="6"/>
  <c r="BG302" i="6"/>
  <c r="BH302" i="6"/>
  <c r="BF303" i="6"/>
  <c r="BF304" i="6"/>
  <c r="BF306" i="6"/>
  <c r="BG306" i="6"/>
  <c r="BF307" i="6"/>
  <c r="BG307" i="6"/>
  <c r="BH307" i="6"/>
  <c r="BF308" i="6"/>
  <c r="BH308" i="6"/>
  <c r="BF309" i="6"/>
  <c r="BH310" i="6"/>
  <c r="BH311" i="6"/>
  <c r="BF312" i="6"/>
  <c r="BG313" i="6"/>
  <c r="BG315" i="6"/>
  <c r="BH315" i="6"/>
  <c r="BG316" i="6"/>
  <c r="BH316" i="6"/>
  <c r="BF317" i="6"/>
  <c r="BF318" i="6"/>
  <c r="BF320" i="6"/>
  <c r="BG320" i="6"/>
  <c r="BF321" i="6"/>
  <c r="BG321" i="6"/>
  <c r="BH321" i="6"/>
  <c r="BF322" i="6"/>
  <c r="BH322" i="6"/>
  <c r="BF323" i="6"/>
  <c r="BH325" i="6"/>
  <c r="BF326" i="6"/>
  <c r="BH326" i="6"/>
  <c r="BG327" i="6"/>
  <c r="BH327" i="6"/>
  <c r="BG329" i="6"/>
  <c r="BH329" i="6"/>
  <c r="BG330" i="6"/>
  <c r="BH330" i="6"/>
  <c r="BF332" i="6"/>
  <c r="BF334" i="6"/>
  <c r="BG334" i="6"/>
  <c r="BF335" i="6"/>
  <c r="BG335" i="6"/>
  <c r="BH335" i="6"/>
  <c r="BH336" i="6"/>
  <c r="BH338" i="6"/>
  <c r="BF339" i="6"/>
  <c r="BH339" i="6"/>
  <c r="BF340" i="6"/>
  <c r="BG340" i="6"/>
  <c r="BG341" i="6"/>
  <c r="BH341" i="6"/>
  <c r="BF343" i="6"/>
  <c r="BG343" i="6"/>
  <c r="BG344" i="6"/>
  <c r="BH344" i="6"/>
  <c r="BF346" i="6"/>
  <c r="BG346" i="6"/>
  <c r="BF348" i="6"/>
  <c r="BG348" i="6"/>
  <c r="BF349" i="6"/>
  <c r="BG349" i="6"/>
  <c r="BH349" i="6"/>
  <c r="BH350" i="6"/>
  <c r="BH352" i="6"/>
  <c r="BF353" i="6"/>
  <c r="BH353" i="6"/>
  <c r="BF354" i="6"/>
  <c r="BG354" i="6"/>
  <c r="BG355" i="6"/>
  <c r="BH355" i="6"/>
  <c r="BG358" i="6"/>
  <c r="BH358" i="6"/>
  <c r="BF360" i="6"/>
  <c r="BG360" i="6"/>
  <c r="BH361" i="6"/>
  <c r="BF362" i="6"/>
  <c r="BG362" i="6"/>
  <c r="BF363" i="6"/>
  <c r="BG363" i="6"/>
  <c r="BH364" i="6"/>
  <c r="BH366" i="6"/>
  <c r="BF367" i="6"/>
  <c r="BH367" i="6"/>
  <c r="BF368" i="6"/>
  <c r="BG368" i="6"/>
  <c r="BG2" i="6"/>
  <c r="BH2" i="6"/>
  <c r="BB3" i="6"/>
  <c r="BC3" i="6"/>
  <c r="BG3" i="6" s="1"/>
  <c r="BD3" i="6"/>
  <c r="BB4" i="6"/>
  <c r="BC4" i="6"/>
  <c r="BD4" i="6"/>
  <c r="BH4" i="6" s="1"/>
  <c r="BB5" i="6"/>
  <c r="BF5" i="6" s="1"/>
  <c r="BC5" i="6"/>
  <c r="BD5" i="6"/>
  <c r="BB6" i="6"/>
  <c r="BF6" i="6" s="1"/>
  <c r="BC6" i="6"/>
  <c r="BG6" i="6" s="1"/>
  <c r="BD6" i="6"/>
  <c r="BH6" i="6" s="1"/>
  <c r="BB7" i="6"/>
  <c r="BF7" i="6" s="1"/>
  <c r="BC7" i="6"/>
  <c r="BG7" i="6" s="1"/>
  <c r="BD7" i="6"/>
  <c r="BH7" i="6" s="1"/>
  <c r="BB8" i="6"/>
  <c r="BF8" i="6" s="1"/>
  <c r="BC8" i="6"/>
  <c r="BD8" i="6"/>
  <c r="BB9" i="6"/>
  <c r="BF9" i="6" s="1"/>
  <c r="BC9" i="6"/>
  <c r="BG9" i="6" s="1"/>
  <c r="BD9" i="6"/>
  <c r="BH9" i="6" s="1"/>
  <c r="BB10" i="6"/>
  <c r="BC10" i="6"/>
  <c r="BD10" i="6"/>
  <c r="BH10" i="6" s="1"/>
  <c r="BB11" i="6"/>
  <c r="BF11" i="6" s="1"/>
  <c r="BC11" i="6"/>
  <c r="BG11" i="6" s="1"/>
  <c r="BD11" i="6"/>
  <c r="BH11" i="6" s="1"/>
  <c r="BB12" i="6"/>
  <c r="BC12" i="6"/>
  <c r="BD12" i="6"/>
  <c r="BH12" i="6" s="1"/>
  <c r="BB13" i="6"/>
  <c r="BC13" i="6"/>
  <c r="BD13" i="6"/>
  <c r="BH13" i="6" s="1"/>
  <c r="BB14" i="6"/>
  <c r="BF14" i="6" s="1"/>
  <c r="BC14" i="6"/>
  <c r="BG14" i="6" s="1"/>
  <c r="BD14" i="6"/>
  <c r="BB15" i="6"/>
  <c r="BF15" i="6" s="1"/>
  <c r="BC15" i="6"/>
  <c r="BG15" i="6" s="1"/>
  <c r="BD15" i="6"/>
  <c r="BH15" i="6" s="1"/>
  <c r="BB16" i="6"/>
  <c r="BF16" i="6" s="1"/>
  <c r="BC16" i="6"/>
  <c r="BG16" i="6" s="1"/>
  <c r="BD16" i="6"/>
  <c r="BB17" i="6"/>
  <c r="BC17" i="6"/>
  <c r="BG17" i="6" s="1"/>
  <c r="BD17" i="6"/>
  <c r="BB18" i="6"/>
  <c r="BC18" i="6"/>
  <c r="BD18" i="6"/>
  <c r="BH18" i="6" s="1"/>
  <c r="BB19" i="6"/>
  <c r="BF19" i="6" s="1"/>
  <c r="BC19" i="6"/>
  <c r="BD19" i="6"/>
  <c r="BB20" i="6"/>
  <c r="BF20" i="6" s="1"/>
  <c r="BC20" i="6"/>
  <c r="BG20" i="6" s="1"/>
  <c r="BD20" i="6"/>
  <c r="BH20" i="6" s="1"/>
  <c r="BB21" i="6"/>
  <c r="BF21" i="6" s="1"/>
  <c r="BC21" i="6"/>
  <c r="BG21" i="6" s="1"/>
  <c r="BD21" i="6"/>
  <c r="BH21" i="6" s="1"/>
  <c r="BB22" i="6"/>
  <c r="BF22" i="6" s="1"/>
  <c r="BC22" i="6"/>
  <c r="BD22" i="6"/>
  <c r="BB23" i="6"/>
  <c r="BF23" i="6" s="1"/>
  <c r="BC23" i="6"/>
  <c r="BG23" i="6" s="1"/>
  <c r="BD23" i="6"/>
  <c r="BH23" i="6" s="1"/>
  <c r="BB24" i="6"/>
  <c r="BC24" i="6"/>
  <c r="BD24" i="6"/>
  <c r="BH24" i="6" s="1"/>
  <c r="BB25" i="6"/>
  <c r="BF25" i="6" s="1"/>
  <c r="BC25" i="6"/>
  <c r="BG25" i="6" s="1"/>
  <c r="BD25" i="6"/>
  <c r="BH25" i="6" s="1"/>
  <c r="BB26" i="6"/>
  <c r="BC26" i="6"/>
  <c r="BD26" i="6"/>
  <c r="BH26" i="6" s="1"/>
  <c r="BB27" i="6"/>
  <c r="BC27" i="6"/>
  <c r="BD27" i="6"/>
  <c r="BB28" i="6"/>
  <c r="BF28" i="6" s="1"/>
  <c r="BC28" i="6"/>
  <c r="BG28" i="6" s="1"/>
  <c r="BD28" i="6"/>
  <c r="BB29" i="6"/>
  <c r="BF29" i="6" s="1"/>
  <c r="BC29" i="6"/>
  <c r="BG29" i="6" s="1"/>
  <c r="BD29" i="6"/>
  <c r="BH29" i="6" s="1"/>
  <c r="BB30" i="6"/>
  <c r="BF30" i="6" s="1"/>
  <c r="BC30" i="6"/>
  <c r="BG30" i="6" s="1"/>
  <c r="BD30" i="6"/>
  <c r="BB31" i="6"/>
  <c r="BC31" i="6"/>
  <c r="BG31" i="6" s="1"/>
  <c r="BD31" i="6"/>
  <c r="BB32" i="6"/>
  <c r="BC32" i="6"/>
  <c r="BD32" i="6"/>
  <c r="BB33" i="6"/>
  <c r="BF33" i="6" s="1"/>
  <c r="BC33" i="6"/>
  <c r="BD33" i="6"/>
  <c r="BB34" i="6"/>
  <c r="BF34" i="6" s="1"/>
  <c r="BC34" i="6"/>
  <c r="BG34" i="6" s="1"/>
  <c r="BD34" i="6"/>
  <c r="BH34" i="6" s="1"/>
  <c r="BB35" i="6"/>
  <c r="BF35" i="6" s="1"/>
  <c r="BC35" i="6"/>
  <c r="BD35" i="6"/>
  <c r="BH35" i="6" s="1"/>
  <c r="BB36" i="6"/>
  <c r="BF36" i="6" s="1"/>
  <c r="BC36" i="6"/>
  <c r="BD36" i="6"/>
  <c r="BB37" i="6"/>
  <c r="BF37" i="6" s="1"/>
  <c r="BC37" i="6"/>
  <c r="BG37" i="6" s="1"/>
  <c r="BD37" i="6"/>
  <c r="BH37" i="6" s="1"/>
  <c r="BB38" i="6"/>
  <c r="BC38" i="6"/>
  <c r="BD38" i="6"/>
  <c r="BH38" i="6" s="1"/>
  <c r="BB39" i="6"/>
  <c r="BF39" i="6" s="1"/>
  <c r="BC39" i="6"/>
  <c r="BG39" i="6" s="1"/>
  <c r="BD39" i="6"/>
  <c r="BH39" i="6" s="1"/>
  <c r="BB40" i="6"/>
  <c r="BC40" i="6"/>
  <c r="BD40" i="6"/>
  <c r="BH40" i="6" s="1"/>
  <c r="BB41" i="6"/>
  <c r="BC41" i="6"/>
  <c r="BD41" i="6"/>
  <c r="BB42" i="6"/>
  <c r="BC42" i="6"/>
  <c r="BG42" i="6" s="1"/>
  <c r="BD42" i="6"/>
  <c r="BB43" i="6"/>
  <c r="BF43" i="6" s="1"/>
  <c r="BC43" i="6"/>
  <c r="BG43" i="6" s="1"/>
  <c r="BD43" i="6"/>
  <c r="BH43" i="6" s="1"/>
  <c r="BB44" i="6"/>
  <c r="BF44" i="6" s="1"/>
  <c r="BC44" i="6"/>
  <c r="BG44" i="6" s="1"/>
  <c r="BD44" i="6"/>
  <c r="BB45" i="6"/>
  <c r="BC45" i="6"/>
  <c r="BG45" i="6" s="1"/>
  <c r="BD45" i="6"/>
  <c r="BB46" i="6"/>
  <c r="BC46" i="6"/>
  <c r="BD46" i="6"/>
  <c r="BB47" i="6"/>
  <c r="BC47" i="6"/>
  <c r="BD47" i="6"/>
  <c r="BH47" i="6" s="1"/>
  <c r="BB48" i="6"/>
  <c r="BF48" i="6" s="1"/>
  <c r="BC48" i="6"/>
  <c r="BG48" i="6" s="1"/>
  <c r="BD48" i="6"/>
  <c r="BH48" i="6" s="1"/>
  <c r="BB49" i="6"/>
  <c r="BF49" i="6" s="1"/>
  <c r="BC49" i="6"/>
  <c r="BD49" i="6"/>
  <c r="BH49" i="6" s="1"/>
  <c r="BB50" i="6"/>
  <c r="BF50" i="6" s="1"/>
  <c r="BC50" i="6"/>
  <c r="BD50" i="6"/>
  <c r="BB51" i="6"/>
  <c r="BF51" i="6" s="1"/>
  <c r="BC51" i="6"/>
  <c r="BG51" i="6" s="1"/>
  <c r="BD51" i="6"/>
  <c r="BH51" i="6" s="1"/>
  <c r="BB52" i="6"/>
  <c r="BC52" i="6"/>
  <c r="BD52" i="6"/>
  <c r="BH52" i="6" s="1"/>
  <c r="BB53" i="6"/>
  <c r="BF53" i="6" s="1"/>
  <c r="BC53" i="6"/>
  <c r="BG53" i="6" s="1"/>
  <c r="BD53" i="6"/>
  <c r="BH53" i="6" s="1"/>
  <c r="BB54" i="6"/>
  <c r="BC54" i="6"/>
  <c r="BD54" i="6"/>
  <c r="BH54" i="6" s="1"/>
  <c r="BB55" i="6"/>
  <c r="BC55" i="6"/>
  <c r="BD55" i="6"/>
  <c r="BB56" i="6"/>
  <c r="BF56" i="6" s="1"/>
  <c r="BC56" i="6"/>
  <c r="BG56" i="6" s="1"/>
  <c r="BD56" i="6"/>
  <c r="BB57" i="6"/>
  <c r="BF57" i="6" s="1"/>
  <c r="BC57" i="6"/>
  <c r="BG57" i="6" s="1"/>
  <c r="BD57" i="6"/>
  <c r="BH57" i="6" s="1"/>
  <c r="BB58" i="6"/>
  <c r="BF58" i="6" s="1"/>
  <c r="BC58" i="6"/>
  <c r="BG58" i="6" s="1"/>
  <c r="BD58" i="6"/>
  <c r="BB59" i="6"/>
  <c r="BC59" i="6"/>
  <c r="BG59" i="6" s="1"/>
  <c r="BD59" i="6"/>
  <c r="BB60" i="6"/>
  <c r="BC60" i="6"/>
  <c r="BD60" i="6"/>
  <c r="BH60" i="6" s="1"/>
  <c r="BB61" i="6"/>
  <c r="BF61" i="6" s="1"/>
  <c r="BC61" i="6"/>
  <c r="BD61" i="6"/>
  <c r="BB62" i="6"/>
  <c r="BF62" i="6" s="1"/>
  <c r="BC62" i="6"/>
  <c r="BG62" i="6" s="1"/>
  <c r="BD62" i="6"/>
  <c r="BH62" i="6" s="1"/>
  <c r="BB63" i="6"/>
  <c r="BF63" i="6" s="1"/>
  <c r="BC63" i="6"/>
  <c r="BG63" i="6" s="1"/>
  <c r="BD63" i="6"/>
  <c r="BH63" i="6" s="1"/>
  <c r="BB64" i="6"/>
  <c r="BF64" i="6" s="1"/>
  <c r="BC64" i="6"/>
  <c r="BD64" i="6"/>
  <c r="BB65" i="6"/>
  <c r="BF65" i="6" s="1"/>
  <c r="BC65" i="6"/>
  <c r="BG65" i="6" s="1"/>
  <c r="BD65" i="6"/>
  <c r="BH65" i="6" s="1"/>
  <c r="BB66" i="6"/>
  <c r="BC66" i="6"/>
  <c r="BG66" i="6" s="1"/>
  <c r="BD66" i="6"/>
  <c r="BH66" i="6" s="1"/>
  <c r="BB67" i="6"/>
  <c r="BF67" i="6" s="1"/>
  <c r="BC67" i="6"/>
  <c r="BG67" i="6" s="1"/>
  <c r="BD67" i="6"/>
  <c r="BH67" i="6" s="1"/>
  <c r="BB68" i="6"/>
  <c r="BC68" i="6"/>
  <c r="BD68" i="6"/>
  <c r="BH68" i="6" s="1"/>
  <c r="BB69" i="6"/>
  <c r="BC69" i="6"/>
  <c r="BD69" i="6"/>
  <c r="BH69" i="6" s="1"/>
  <c r="BB70" i="6"/>
  <c r="BF70" i="6" s="1"/>
  <c r="BC70" i="6"/>
  <c r="BG70" i="6" s="1"/>
  <c r="BD70" i="6"/>
  <c r="BB71" i="6"/>
  <c r="BF71" i="6" s="1"/>
  <c r="BC71" i="6"/>
  <c r="BG71" i="6" s="1"/>
  <c r="BD71" i="6"/>
  <c r="BH71" i="6" s="1"/>
  <c r="BB72" i="6"/>
  <c r="BF72" i="6" s="1"/>
  <c r="BC72" i="6"/>
  <c r="BG72" i="6" s="1"/>
  <c r="BD72" i="6"/>
  <c r="BB73" i="6"/>
  <c r="BC73" i="6"/>
  <c r="BG73" i="6" s="1"/>
  <c r="BD73" i="6"/>
  <c r="BB74" i="6"/>
  <c r="BC74" i="6"/>
  <c r="BD74" i="6"/>
  <c r="BB75" i="6"/>
  <c r="BC75" i="6"/>
  <c r="BD75" i="6"/>
  <c r="BH75" i="6" s="1"/>
  <c r="BB76" i="6"/>
  <c r="BF76" i="6" s="1"/>
  <c r="BC76" i="6"/>
  <c r="BG76" i="6" s="1"/>
  <c r="BD76" i="6"/>
  <c r="BH76" i="6" s="1"/>
  <c r="BB77" i="6"/>
  <c r="BF77" i="6" s="1"/>
  <c r="BC77" i="6"/>
  <c r="BD77" i="6"/>
  <c r="BB78" i="6"/>
  <c r="BF78" i="6" s="1"/>
  <c r="BC78" i="6"/>
  <c r="BD78" i="6"/>
  <c r="BB79" i="6"/>
  <c r="BC79" i="6"/>
  <c r="BG79" i="6" s="1"/>
  <c r="BD79" i="6"/>
  <c r="BH79" i="6" s="1"/>
  <c r="BB80" i="6"/>
  <c r="BC80" i="6"/>
  <c r="BD80" i="6"/>
  <c r="BH80" i="6" s="1"/>
  <c r="BB81" i="6"/>
  <c r="BF81" i="6" s="1"/>
  <c r="BC81" i="6"/>
  <c r="BG81" i="6" s="1"/>
  <c r="BD81" i="6"/>
  <c r="BH81" i="6" s="1"/>
  <c r="BB82" i="6"/>
  <c r="BC82" i="6"/>
  <c r="BG82" i="6" s="1"/>
  <c r="BD82" i="6"/>
  <c r="BH82" i="6" s="1"/>
  <c r="BB83" i="6"/>
  <c r="BC83" i="6"/>
  <c r="BD83" i="6"/>
  <c r="BH83" i="6" s="1"/>
  <c r="BB84" i="6"/>
  <c r="BF84" i="6" s="1"/>
  <c r="BC84" i="6"/>
  <c r="BG84" i="6" s="1"/>
  <c r="BD84" i="6"/>
  <c r="BB85" i="6"/>
  <c r="BF85" i="6" s="1"/>
  <c r="BC85" i="6"/>
  <c r="BG85" i="6" s="1"/>
  <c r="BD85" i="6"/>
  <c r="BH85" i="6" s="1"/>
  <c r="BB86" i="6"/>
  <c r="BF86" i="6" s="1"/>
  <c r="BC86" i="6"/>
  <c r="BG86" i="6" s="1"/>
  <c r="BD86" i="6"/>
  <c r="BB87" i="6"/>
  <c r="BC87" i="6"/>
  <c r="BG87" i="6" s="1"/>
  <c r="BD87" i="6"/>
  <c r="BB88" i="6"/>
  <c r="BC88" i="6"/>
  <c r="BD88" i="6"/>
  <c r="BH88" i="6" s="1"/>
  <c r="BB89" i="6"/>
  <c r="BF89" i="6" s="1"/>
  <c r="BC89" i="6"/>
  <c r="BD89" i="6"/>
  <c r="BH89" i="6" s="1"/>
  <c r="BB90" i="6"/>
  <c r="BF90" i="6" s="1"/>
  <c r="BC90" i="6"/>
  <c r="BG90" i="6" s="1"/>
  <c r="BD90" i="6"/>
  <c r="BH90" i="6" s="1"/>
  <c r="BB91" i="6"/>
  <c r="BF91" i="6" s="1"/>
  <c r="BC91" i="6"/>
  <c r="BD91" i="6"/>
  <c r="BB92" i="6"/>
  <c r="BF92" i="6" s="1"/>
  <c r="BC92" i="6"/>
  <c r="BD92" i="6"/>
  <c r="BB93" i="6"/>
  <c r="BC93" i="6"/>
  <c r="BG93" i="6" s="1"/>
  <c r="BD93" i="6"/>
  <c r="BH93" i="6" s="1"/>
  <c r="BB94" i="6"/>
  <c r="BC94" i="6"/>
  <c r="BD94" i="6"/>
  <c r="BH94" i="6" s="1"/>
  <c r="BB95" i="6"/>
  <c r="BF95" i="6" s="1"/>
  <c r="BC95" i="6"/>
  <c r="BG95" i="6" s="1"/>
  <c r="BD95" i="6"/>
  <c r="BH95" i="6" s="1"/>
  <c r="BB96" i="6"/>
  <c r="BF96" i="6" s="1"/>
  <c r="BC96" i="6"/>
  <c r="BG96" i="6" s="1"/>
  <c r="BD96" i="6"/>
  <c r="BH96" i="6" s="1"/>
  <c r="BB97" i="6"/>
  <c r="BC97" i="6"/>
  <c r="BD97" i="6"/>
  <c r="BH97" i="6" s="1"/>
  <c r="BB98" i="6"/>
  <c r="BF98" i="6" s="1"/>
  <c r="BC98" i="6"/>
  <c r="BG98" i="6" s="1"/>
  <c r="BD98" i="6"/>
  <c r="BB99" i="6"/>
  <c r="BC99" i="6"/>
  <c r="BG99" i="6" s="1"/>
  <c r="BD99" i="6"/>
  <c r="BH99" i="6" s="1"/>
  <c r="BB100" i="6"/>
  <c r="BF100" i="6" s="1"/>
  <c r="BC100" i="6"/>
  <c r="BG100" i="6" s="1"/>
  <c r="BD100" i="6"/>
  <c r="BB101" i="6"/>
  <c r="BC101" i="6"/>
  <c r="BG101" i="6" s="1"/>
  <c r="BD101" i="6"/>
  <c r="BB102" i="6"/>
  <c r="BC102" i="6"/>
  <c r="BG102" i="6" s="1"/>
  <c r="BD102" i="6"/>
  <c r="BH102" i="6" s="1"/>
  <c r="BB103" i="6"/>
  <c r="BF103" i="6" s="1"/>
  <c r="BC103" i="6"/>
  <c r="BD103" i="6"/>
  <c r="BH103" i="6" s="1"/>
  <c r="BB104" i="6"/>
  <c r="BF104" i="6" s="1"/>
  <c r="BC104" i="6"/>
  <c r="BG104" i="6" s="1"/>
  <c r="BD104" i="6"/>
  <c r="BH104" i="6" s="1"/>
  <c r="BB105" i="6"/>
  <c r="BF105" i="6" s="1"/>
  <c r="BC105" i="6"/>
  <c r="BD105" i="6"/>
  <c r="BB106" i="6"/>
  <c r="BF106" i="6" s="1"/>
  <c r="BC106" i="6"/>
  <c r="BD106" i="6"/>
  <c r="BB107" i="6"/>
  <c r="BC107" i="6"/>
  <c r="BG107" i="6" s="1"/>
  <c r="BD107" i="6"/>
  <c r="BH107" i="6" s="1"/>
  <c r="BB108" i="6"/>
  <c r="BC108" i="6"/>
  <c r="BG108" i="6" s="1"/>
  <c r="BD108" i="6"/>
  <c r="BH108" i="6" s="1"/>
  <c r="BB109" i="6"/>
  <c r="BF109" i="6" s="1"/>
  <c r="BC109" i="6"/>
  <c r="BG109" i="6" s="1"/>
  <c r="BD109" i="6"/>
  <c r="BH109" i="6" s="1"/>
  <c r="BB110" i="6"/>
  <c r="BC110" i="6"/>
  <c r="BD110" i="6"/>
  <c r="BH110" i="6" s="1"/>
  <c r="BB111" i="6"/>
  <c r="BC111" i="6"/>
  <c r="BD111" i="6"/>
  <c r="BB112" i="6"/>
  <c r="BF112" i="6" s="1"/>
  <c r="BC112" i="6"/>
  <c r="BG112" i="6" s="1"/>
  <c r="BD112" i="6"/>
  <c r="BB113" i="6"/>
  <c r="BC113" i="6"/>
  <c r="BG113" i="6" s="1"/>
  <c r="BD113" i="6"/>
  <c r="BH113" i="6" s="1"/>
  <c r="BB114" i="6"/>
  <c r="BF114" i="6" s="1"/>
  <c r="BC114" i="6"/>
  <c r="BD114" i="6"/>
  <c r="BB115" i="6"/>
  <c r="BF115" i="6" s="1"/>
  <c r="BC115" i="6"/>
  <c r="BG115" i="6" s="1"/>
  <c r="BD115" i="6"/>
  <c r="BB116" i="6"/>
  <c r="BC116" i="6"/>
  <c r="BG116" i="6" s="1"/>
  <c r="BD116" i="6"/>
  <c r="BH116" i="6" s="1"/>
  <c r="BB117" i="6"/>
  <c r="BF117" i="6" s="1"/>
  <c r="BC117" i="6"/>
  <c r="BD117" i="6"/>
  <c r="BB118" i="6"/>
  <c r="BF118" i="6" s="1"/>
  <c r="BC118" i="6"/>
  <c r="BG118" i="6" s="1"/>
  <c r="BD118" i="6"/>
  <c r="BH118" i="6" s="1"/>
  <c r="BB119" i="6"/>
  <c r="BF119" i="6" s="1"/>
  <c r="BC119" i="6"/>
  <c r="BD119" i="6"/>
  <c r="BB120" i="6"/>
  <c r="BF120" i="6" s="1"/>
  <c r="BC120" i="6"/>
  <c r="BD120" i="6"/>
  <c r="BB121" i="6"/>
  <c r="BC121" i="6"/>
  <c r="BG121" i="6" s="1"/>
  <c r="BD121" i="6"/>
  <c r="BH121" i="6" s="1"/>
  <c r="BB122" i="6"/>
  <c r="BC122" i="6"/>
  <c r="BG122" i="6" s="1"/>
  <c r="BD122" i="6"/>
  <c r="BH122" i="6" s="1"/>
  <c r="BB123" i="6"/>
  <c r="BF123" i="6" s="1"/>
  <c r="BC123" i="6"/>
  <c r="BG123" i="6" s="1"/>
  <c r="BD123" i="6"/>
  <c r="BH123" i="6" s="1"/>
  <c r="BB124" i="6"/>
  <c r="BC124" i="6"/>
  <c r="BD124" i="6"/>
  <c r="BH124" i="6" s="1"/>
  <c r="BB125" i="6"/>
  <c r="BC125" i="6"/>
  <c r="BD125" i="6"/>
  <c r="BB126" i="6"/>
  <c r="BF126" i="6" s="1"/>
  <c r="BC126" i="6"/>
  <c r="BG126" i="6" s="1"/>
  <c r="BD126" i="6"/>
  <c r="BB127" i="6"/>
  <c r="BC127" i="6"/>
  <c r="BG127" i="6" s="1"/>
  <c r="BD127" i="6"/>
  <c r="BH127" i="6" s="1"/>
  <c r="BB128" i="6"/>
  <c r="BF128" i="6" s="1"/>
  <c r="BC128" i="6"/>
  <c r="BG128" i="6" s="1"/>
  <c r="BD128" i="6"/>
  <c r="BH128" i="6" s="1"/>
  <c r="BB129" i="6"/>
  <c r="BF129" i="6" s="1"/>
  <c r="BC129" i="6"/>
  <c r="BG129" i="6" s="1"/>
  <c r="BD129" i="6"/>
  <c r="BB130" i="6"/>
  <c r="BC130" i="6"/>
  <c r="BG130" i="6" s="1"/>
  <c r="BD130" i="6"/>
  <c r="BH130" i="6" s="1"/>
  <c r="BB131" i="6"/>
  <c r="BF131" i="6" s="1"/>
  <c r="BC131" i="6"/>
  <c r="BD131" i="6"/>
  <c r="BB132" i="6"/>
  <c r="BF132" i="6" s="1"/>
  <c r="BC132" i="6"/>
  <c r="BG132" i="6" s="1"/>
  <c r="BD132" i="6"/>
  <c r="BH132" i="6" s="1"/>
  <c r="BB133" i="6"/>
  <c r="BC133" i="6"/>
  <c r="BD133" i="6"/>
  <c r="BB134" i="6"/>
  <c r="BF134" i="6" s="1"/>
  <c r="BC134" i="6"/>
  <c r="BD134" i="6"/>
  <c r="BB135" i="6"/>
  <c r="BF135" i="6" s="1"/>
  <c r="BC135" i="6"/>
  <c r="BG135" i="6" s="1"/>
  <c r="BD135" i="6"/>
  <c r="BH135" i="6" s="1"/>
  <c r="BB136" i="6"/>
  <c r="BC136" i="6"/>
  <c r="BG136" i="6" s="1"/>
  <c r="BD136" i="6"/>
  <c r="BH136" i="6" s="1"/>
  <c r="BB137" i="6"/>
  <c r="BF137" i="6" s="1"/>
  <c r="BC137" i="6"/>
  <c r="BG137" i="6" s="1"/>
  <c r="BD137" i="6"/>
  <c r="BH137" i="6" s="1"/>
  <c r="BB138" i="6"/>
  <c r="BC138" i="6"/>
  <c r="BD138" i="6"/>
  <c r="BH138" i="6" s="1"/>
  <c r="BB139" i="6"/>
  <c r="BC139" i="6"/>
  <c r="BD139" i="6"/>
  <c r="BB140" i="6"/>
  <c r="BF140" i="6" s="1"/>
  <c r="BC140" i="6"/>
  <c r="BD140" i="6"/>
  <c r="BB141" i="6"/>
  <c r="BF141" i="6" s="1"/>
  <c r="BC141" i="6"/>
  <c r="BG141" i="6" s="1"/>
  <c r="BD141" i="6"/>
  <c r="BH141" i="6" s="1"/>
  <c r="BB142" i="6"/>
  <c r="BF142" i="6" s="1"/>
  <c r="BC142" i="6"/>
  <c r="BG142" i="6" s="1"/>
  <c r="BD142" i="6"/>
  <c r="BB143" i="6"/>
  <c r="BC143" i="6"/>
  <c r="BG143" i="6" s="1"/>
  <c r="BD143" i="6"/>
  <c r="BB144" i="6"/>
  <c r="BC144" i="6"/>
  <c r="BD144" i="6"/>
  <c r="BH144" i="6" s="1"/>
  <c r="BB145" i="6"/>
  <c r="BF145" i="6" s="1"/>
  <c r="BC145" i="6"/>
  <c r="BD145" i="6"/>
  <c r="BH145" i="6" s="1"/>
  <c r="BB146" i="6"/>
  <c r="BF146" i="6" s="1"/>
  <c r="BC146" i="6"/>
  <c r="BG146" i="6" s="1"/>
  <c r="BD146" i="6"/>
  <c r="BH146" i="6" s="1"/>
  <c r="BB147" i="6"/>
  <c r="BF147" i="6" s="1"/>
  <c r="BC147" i="6"/>
  <c r="BD147" i="6"/>
  <c r="BH147" i="6" s="1"/>
  <c r="BB148" i="6"/>
  <c r="BF148" i="6" s="1"/>
  <c r="BC148" i="6"/>
  <c r="BD148" i="6"/>
  <c r="BB149" i="6"/>
  <c r="BF149" i="6" s="1"/>
  <c r="BC149" i="6"/>
  <c r="BG149" i="6" s="1"/>
  <c r="BD149" i="6"/>
  <c r="BH149" i="6" s="1"/>
  <c r="BB150" i="6"/>
  <c r="BC150" i="6"/>
  <c r="BG150" i="6" s="1"/>
  <c r="BD150" i="6"/>
  <c r="BH150" i="6" s="1"/>
  <c r="BB151" i="6"/>
  <c r="BF151" i="6" s="1"/>
  <c r="BC151" i="6"/>
  <c r="BG151" i="6" s="1"/>
  <c r="BD151" i="6"/>
  <c r="BH151" i="6" s="1"/>
  <c r="BB152" i="6"/>
  <c r="BC152" i="6"/>
  <c r="BD152" i="6"/>
  <c r="BH152" i="6" s="1"/>
  <c r="BB153" i="6"/>
  <c r="BC153" i="6"/>
  <c r="BD153" i="6"/>
  <c r="BB154" i="6"/>
  <c r="BF154" i="6" s="1"/>
  <c r="BC154" i="6"/>
  <c r="BG154" i="6" s="1"/>
  <c r="BD154" i="6"/>
  <c r="BB155" i="6"/>
  <c r="BF155" i="6" s="1"/>
  <c r="BC155" i="6"/>
  <c r="BG155" i="6" s="1"/>
  <c r="BD155" i="6"/>
  <c r="BH155" i="6" s="1"/>
  <c r="BB156" i="6"/>
  <c r="BF156" i="6" s="1"/>
  <c r="BC156" i="6"/>
  <c r="BG156" i="6" s="1"/>
  <c r="BD156" i="6"/>
  <c r="BB157" i="6"/>
  <c r="BC157" i="6"/>
  <c r="BG157" i="6" s="1"/>
  <c r="BD157" i="6"/>
  <c r="BB158" i="6"/>
  <c r="BC158" i="6"/>
  <c r="BD158" i="6"/>
  <c r="BB159" i="6"/>
  <c r="BF159" i="6" s="1"/>
  <c r="BC159" i="6"/>
  <c r="BD159" i="6"/>
  <c r="BB160" i="6"/>
  <c r="BF160" i="6" s="1"/>
  <c r="BC160" i="6"/>
  <c r="BG160" i="6" s="1"/>
  <c r="BD160" i="6"/>
  <c r="BH160" i="6" s="1"/>
  <c r="BB161" i="6"/>
  <c r="BF161" i="6" s="1"/>
  <c r="BC161" i="6"/>
  <c r="BG161" i="6" s="1"/>
  <c r="BD161" i="6"/>
  <c r="BH161" i="6" s="1"/>
  <c r="BB162" i="6"/>
  <c r="BF162" i="6" s="1"/>
  <c r="BC162" i="6"/>
  <c r="BD162" i="6"/>
  <c r="BB163" i="6"/>
  <c r="BF163" i="6" s="1"/>
  <c r="BC163" i="6"/>
  <c r="BG163" i="6" s="1"/>
  <c r="BD163" i="6"/>
  <c r="BH163" i="6" s="1"/>
  <c r="BB164" i="6"/>
  <c r="BC164" i="6"/>
  <c r="BG164" i="6" s="1"/>
  <c r="BD164" i="6"/>
  <c r="BH164" i="6" s="1"/>
  <c r="BB165" i="6"/>
  <c r="BF165" i="6" s="1"/>
  <c r="BC165" i="6"/>
  <c r="BG165" i="6" s="1"/>
  <c r="BD165" i="6"/>
  <c r="BH165" i="6" s="1"/>
  <c r="BB166" i="6"/>
  <c r="BC166" i="6"/>
  <c r="BD166" i="6"/>
  <c r="BH166" i="6" s="1"/>
  <c r="BB167" i="6"/>
  <c r="BC167" i="6"/>
  <c r="BD167" i="6"/>
  <c r="BH167" i="6" s="1"/>
  <c r="BB168" i="6"/>
  <c r="BF168" i="6" s="1"/>
  <c r="BC168" i="6"/>
  <c r="BG168" i="6" s="1"/>
  <c r="BD168" i="6"/>
  <c r="BB169" i="6"/>
  <c r="BF169" i="6" s="1"/>
  <c r="BC169" i="6"/>
  <c r="BG169" i="6" s="1"/>
  <c r="BD169" i="6"/>
  <c r="BH169" i="6" s="1"/>
  <c r="BB170" i="6"/>
  <c r="BF170" i="6" s="1"/>
  <c r="BC170" i="6"/>
  <c r="BG170" i="6" s="1"/>
  <c r="BD170" i="6"/>
  <c r="BB171" i="6"/>
  <c r="BC171" i="6"/>
  <c r="BG171" i="6" s="1"/>
  <c r="BD171" i="6"/>
  <c r="BB172" i="6"/>
  <c r="BC172" i="6"/>
  <c r="BD172" i="6"/>
  <c r="BB173" i="6"/>
  <c r="BF173" i="6" s="1"/>
  <c r="BC173" i="6"/>
  <c r="BD173" i="6"/>
  <c r="BH173" i="6" s="1"/>
  <c r="BB174" i="6"/>
  <c r="BF174" i="6" s="1"/>
  <c r="BC174" i="6"/>
  <c r="BG174" i="6" s="1"/>
  <c r="BD174" i="6"/>
  <c r="BH174" i="6" s="1"/>
  <c r="BB175" i="6"/>
  <c r="BF175" i="6" s="1"/>
  <c r="BC175" i="6"/>
  <c r="BD175" i="6"/>
  <c r="BB176" i="6"/>
  <c r="BF176" i="6" s="1"/>
  <c r="BC176" i="6"/>
  <c r="BD176" i="6"/>
  <c r="BB177" i="6"/>
  <c r="BC177" i="6"/>
  <c r="BG177" i="6" s="1"/>
  <c r="BD177" i="6"/>
  <c r="BH177" i="6" s="1"/>
  <c r="BB178" i="6"/>
  <c r="BC178" i="6"/>
  <c r="BD178" i="6"/>
  <c r="BH178" i="6" s="1"/>
  <c r="BB179" i="6"/>
  <c r="BF179" i="6" s="1"/>
  <c r="BC179" i="6"/>
  <c r="BG179" i="6" s="1"/>
  <c r="BD179" i="6"/>
  <c r="BH179" i="6" s="1"/>
  <c r="BB180" i="6"/>
  <c r="BC180" i="6"/>
  <c r="BG180" i="6" s="1"/>
  <c r="BD180" i="6"/>
  <c r="BH180" i="6" s="1"/>
  <c r="BB181" i="6"/>
  <c r="BC181" i="6"/>
  <c r="BD181" i="6"/>
  <c r="BH181" i="6" s="1"/>
  <c r="BB182" i="6"/>
  <c r="BF182" i="6" s="1"/>
  <c r="BC182" i="6"/>
  <c r="BG182" i="6" s="1"/>
  <c r="BD182" i="6"/>
  <c r="BB183" i="6"/>
  <c r="BC183" i="6"/>
  <c r="BG183" i="6" s="1"/>
  <c r="BD183" i="6"/>
  <c r="BH183" i="6" s="1"/>
  <c r="BB184" i="6"/>
  <c r="BF184" i="6" s="1"/>
  <c r="BC184" i="6"/>
  <c r="BG184" i="6" s="1"/>
  <c r="BD184" i="6"/>
  <c r="BB185" i="6"/>
  <c r="BC185" i="6"/>
  <c r="BG185" i="6" s="1"/>
  <c r="BD185" i="6"/>
  <c r="BB186" i="6"/>
  <c r="BC186" i="6"/>
  <c r="BD186" i="6"/>
  <c r="BH186" i="6" s="1"/>
  <c r="BB187" i="6"/>
  <c r="BF187" i="6" s="1"/>
  <c r="BC187" i="6"/>
  <c r="BD187" i="6"/>
  <c r="BH187" i="6" s="1"/>
  <c r="BB188" i="6"/>
  <c r="BF188" i="6" s="1"/>
  <c r="BC188" i="6"/>
  <c r="BG188" i="6" s="1"/>
  <c r="BD188" i="6"/>
  <c r="BH188" i="6" s="1"/>
  <c r="BB189" i="6"/>
  <c r="BF189" i="6" s="1"/>
  <c r="BC189" i="6"/>
  <c r="BD189" i="6"/>
  <c r="BB190" i="6"/>
  <c r="BF190" i="6" s="1"/>
  <c r="BC190" i="6"/>
  <c r="BD190" i="6"/>
  <c r="BB191" i="6"/>
  <c r="BC191" i="6"/>
  <c r="BG191" i="6" s="1"/>
  <c r="BD191" i="6"/>
  <c r="BH191" i="6" s="1"/>
  <c r="BB192" i="6"/>
  <c r="BC192" i="6"/>
  <c r="BD192" i="6"/>
  <c r="BH192" i="6" s="1"/>
  <c r="BB193" i="6"/>
  <c r="BF193" i="6" s="1"/>
  <c r="BC193" i="6"/>
  <c r="BG193" i="6" s="1"/>
  <c r="BD193" i="6"/>
  <c r="BH193" i="6" s="1"/>
  <c r="BB194" i="6"/>
  <c r="BF194" i="6" s="1"/>
  <c r="BC194" i="6"/>
  <c r="BG194" i="6" s="1"/>
  <c r="BD194" i="6"/>
  <c r="BH194" i="6" s="1"/>
  <c r="BB195" i="6"/>
  <c r="BC195" i="6"/>
  <c r="BD195" i="6"/>
  <c r="BH195" i="6" s="1"/>
  <c r="BB196" i="6"/>
  <c r="BF196" i="6" s="1"/>
  <c r="BC196" i="6"/>
  <c r="BG196" i="6" s="1"/>
  <c r="BD196" i="6"/>
  <c r="BB197" i="6"/>
  <c r="BC197" i="6"/>
  <c r="BG197" i="6" s="1"/>
  <c r="BD197" i="6"/>
  <c r="BH197" i="6" s="1"/>
  <c r="BB198" i="6"/>
  <c r="BF198" i="6" s="1"/>
  <c r="BC198" i="6"/>
  <c r="BG198" i="6" s="1"/>
  <c r="BD198" i="6"/>
  <c r="BB199" i="6"/>
  <c r="BC199" i="6"/>
  <c r="BG199" i="6" s="1"/>
  <c r="BD199" i="6"/>
  <c r="BB200" i="6"/>
  <c r="BC200" i="6"/>
  <c r="BG200" i="6" s="1"/>
  <c r="BD200" i="6"/>
  <c r="BH200" i="6" s="1"/>
  <c r="BB201" i="6"/>
  <c r="BF201" i="6" s="1"/>
  <c r="BC201" i="6"/>
  <c r="BD201" i="6"/>
  <c r="BH201" i="6" s="1"/>
  <c r="BB202" i="6"/>
  <c r="BF202" i="6" s="1"/>
  <c r="BC202" i="6"/>
  <c r="BG202" i="6" s="1"/>
  <c r="BD202" i="6"/>
  <c r="BH202" i="6" s="1"/>
  <c r="BB203" i="6"/>
  <c r="BF203" i="6" s="1"/>
  <c r="BC203" i="6"/>
  <c r="BD203" i="6"/>
  <c r="BB204" i="6"/>
  <c r="BF204" i="6" s="1"/>
  <c r="BC204" i="6"/>
  <c r="BD204" i="6"/>
  <c r="BB205" i="6"/>
  <c r="BC205" i="6"/>
  <c r="BG205" i="6" s="1"/>
  <c r="BD205" i="6"/>
  <c r="BH205" i="6" s="1"/>
  <c r="BB206" i="6"/>
  <c r="BC206" i="6"/>
  <c r="BG206" i="6" s="1"/>
  <c r="BD206" i="6"/>
  <c r="BH206" i="6" s="1"/>
  <c r="BB207" i="6"/>
  <c r="BF207" i="6" s="1"/>
  <c r="BC207" i="6"/>
  <c r="BG207" i="6" s="1"/>
  <c r="BD207" i="6"/>
  <c r="BH207" i="6" s="1"/>
  <c r="BB208" i="6"/>
  <c r="BC208" i="6"/>
  <c r="BD208" i="6"/>
  <c r="BH208" i="6" s="1"/>
  <c r="BB209" i="6"/>
  <c r="BC209" i="6"/>
  <c r="BD209" i="6"/>
  <c r="BB210" i="6"/>
  <c r="BF210" i="6" s="1"/>
  <c r="BC210" i="6"/>
  <c r="BD210" i="6"/>
  <c r="BB211" i="6"/>
  <c r="BF211" i="6" s="1"/>
  <c r="BC211" i="6"/>
  <c r="BG211" i="6" s="1"/>
  <c r="BD211" i="6"/>
  <c r="BH211" i="6" s="1"/>
  <c r="BB212" i="6"/>
  <c r="BF212" i="6" s="1"/>
  <c r="BC212" i="6"/>
  <c r="BG212" i="6" s="1"/>
  <c r="BD212" i="6"/>
  <c r="BB213" i="6"/>
  <c r="BF213" i="6" s="1"/>
  <c r="BC213" i="6"/>
  <c r="BG213" i="6" s="1"/>
  <c r="BD213" i="6"/>
  <c r="BB214" i="6"/>
  <c r="BC214" i="6"/>
  <c r="BG214" i="6" s="1"/>
  <c r="BD214" i="6"/>
  <c r="BH214" i="6" s="1"/>
  <c r="BB215" i="6"/>
  <c r="BF215" i="6" s="1"/>
  <c r="BC215" i="6"/>
  <c r="BD215" i="6"/>
  <c r="BB216" i="6"/>
  <c r="BF216" i="6" s="1"/>
  <c r="BC216" i="6"/>
  <c r="BG216" i="6" s="1"/>
  <c r="BD216" i="6"/>
  <c r="BH216" i="6" s="1"/>
  <c r="BB217" i="6"/>
  <c r="BF217" i="6" s="1"/>
  <c r="BC217" i="6"/>
  <c r="BD217" i="6"/>
  <c r="BB218" i="6"/>
  <c r="BF218" i="6" s="1"/>
  <c r="BC218" i="6"/>
  <c r="BD218" i="6"/>
  <c r="BB219" i="6"/>
  <c r="BC219" i="6"/>
  <c r="BG219" i="6" s="1"/>
  <c r="BD219" i="6"/>
  <c r="BH219" i="6" s="1"/>
  <c r="BB220" i="6"/>
  <c r="BC220" i="6"/>
  <c r="BG220" i="6" s="1"/>
  <c r="BD220" i="6"/>
  <c r="BH220" i="6" s="1"/>
  <c r="BB221" i="6"/>
  <c r="BF221" i="6" s="1"/>
  <c r="BC221" i="6"/>
  <c r="BG221" i="6" s="1"/>
  <c r="BD221" i="6"/>
  <c r="BH221" i="6" s="1"/>
  <c r="BB222" i="6"/>
  <c r="BC222" i="6"/>
  <c r="BD222" i="6"/>
  <c r="BH222" i="6" s="1"/>
  <c r="BB223" i="6"/>
  <c r="BC223" i="6"/>
  <c r="BD223" i="6"/>
  <c r="BB224" i="6"/>
  <c r="BF224" i="6" s="1"/>
  <c r="BC224" i="6"/>
  <c r="BG224" i="6" s="1"/>
  <c r="BD224" i="6"/>
  <c r="BB225" i="6"/>
  <c r="BF225" i="6" s="1"/>
  <c r="BC225" i="6"/>
  <c r="BG225" i="6" s="1"/>
  <c r="BD225" i="6"/>
  <c r="BH225" i="6" s="1"/>
  <c r="BB226" i="6"/>
  <c r="BF226" i="6" s="1"/>
  <c r="BC226" i="6"/>
  <c r="BG226" i="6" s="1"/>
  <c r="BD226" i="6"/>
  <c r="BH226" i="6" s="1"/>
  <c r="BB227" i="6"/>
  <c r="BF227" i="6" s="1"/>
  <c r="BC227" i="6"/>
  <c r="BG227" i="6" s="1"/>
  <c r="BD227" i="6"/>
  <c r="BB228" i="6"/>
  <c r="BC228" i="6"/>
  <c r="BG228" i="6" s="1"/>
  <c r="BD228" i="6"/>
  <c r="BH228" i="6" s="1"/>
  <c r="BB229" i="6"/>
  <c r="BC229" i="6"/>
  <c r="BD229" i="6"/>
  <c r="BH229" i="6" s="1"/>
  <c r="BB230" i="6"/>
  <c r="BF230" i="6" s="1"/>
  <c r="BC230" i="6"/>
  <c r="BG230" i="6" s="1"/>
  <c r="BD230" i="6"/>
  <c r="BH230" i="6" s="1"/>
  <c r="BB231" i="6"/>
  <c r="BF231" i="6" s="1"/>
  <c r="BC231" i="6"/>
  <c r="BD231" i="6"/>
  <c r="BB232" i="6"/>
  <c r="BF232" i="6" s="1"/>
  <c r="BC232" i="6"/>
  <c r="BD232" i="6"/>
  <c r="BB233" i="6"/>
  <c r="BF233" i="6" s="1"/>
  <c r="BC233" i="6"/>
  <c r="BG233" i="6" s="1"/>
  <c r="BD233" i="6"/>
  <c r="BH233" i="6" s="1"/>
  <c r="BB234" i="6"/>
  <c r="BC234" i="6"/>
  <c r="BG234" i="6" s="1"/>
  <c r="BD234" i="6"/>
  <c r="BH234" i="6" s="1"/>
  <c r="BB235" i="6"/>
  <c r="BF235" i="6" s="1"/>
  <c r="BC235" i="6"/>
  <c r="BG235" i="6" s="1"/>
  <c r="BD235" i="6"/>
  <c r="BH235" i="6" s="1"/>
  <c r="BB236" i="6"/>
  <c r="BC236" i="6"/>
  <c r="BD236" i="6"/>
  <c r="BH236" i="6" s="1"/>
  <c r="BB237" i="6"/>
  <c r="BC237" i="6"/>
  <c r="BD237" i="6"/>
  <c r="BB238" i="6"/>
  <c r="BC238" i="6"/>
  <c r="BG238" i="6" s="1"/>
  <c r="BD238" i="6"/>
  <c r="BB239" i="6"/>
  <c r="BF239" i="6" s="1"/>
  <c r="BC239" i="6"/>
  <c r="BG239" i="6" s="1"/>
  <c r="BD239" i="6"/>
  <c r="BH239" i="6" s="1"/>
  <c r="BB240" i="6"/>
  <c r="BF240" i="6" s="1"/>
  <c r="BC240" i="6"/>
  <c r="BG240" i="6" s="1"/>
  <c r="BD240" i="6"/>
  <c r="BB241" i="6"/>
  <c r="BC241" i="6"/>
  <c r="BG241" i="6" s="1"/>
  <c r="BD241" i="6"/>
  <c r="BB242" i="6"/>
  <c r="BC242" i="6"/>
  <c r="BD242" i="6"/>
  <c r="BB243" i="6"/>
  <c r="BF243" i="6" s="1"/>
  <c r="BC243" i="6"/>
  <c r="BD243" i="6"/>
  <c r="BB244" i="6"/>
  <c r="BF244" i="6" s="1"/>
  <c r="BC244" i="6"/>
  <c r="BG244" i="6" s="1"/>
  <c r="BD244" i="6"/>
  <c r="BH244" i="6" s="1"/>
  <c r="BB245" i="6"/>
  <c r="BF245" i="6" s="1"/>
  <c r="BC245" i="6"/>
  <c r="BD245" i="6"/>
  <c r="BH245" i="6" s="1"/>
  <c r="BB246" i="6"/>
  <c r="BF246" i="6" s="1"/>
  <c r="BC246" i="6"/>
  <c r="BD246" i="6"/>
  <c r="BB247" i="6"/>
  <c r="BF247" i="6" s="1"/>
  <c r="BC247" i="6"/>
  <c r="BG247" i="6" s="1"/>
  <c r="BD247" i="6"/>
  <c r="BH247" i="6" s="1"/>
  <c r="BB248" i="6"/>
  <c r="BC248" i="6"/>
  <c r="BD248" i="6"/>
  <c r="BH248" i="6" s="1"/>
  <c r="BB249" i="6"/>
  <c r="BF249" i="6" s="1"/>
  <c r="BC249" i="6"/>
  <c r="BG249" i="6" s="1"/>
  <c r="BD249" i="6"/>
  <c r="BH249" i="6" s="1"/>
  <c r="BB250" i="6"/>
  <c r="BC250" i="6"/>
  <c r="BD250" i="6"/>
  <c r="BH250" i="6" s="1"/>
  <c r="BB251" i="6"/>
  <c r="BC251" i="6"/>
  <c r="BD251" i="6"/>
  <c r="BB252" i="6"/>
  <c r="BF252" i="6" s="1"/>
  <c r="BC252" i="6"/>
  <c r="BG252" i="6" s="1"/>
  <c r="BD252" i="6"/>
  <c r="BB253" i="6"/>
  <c r="BF253" i="6" s="1"/>
  <c r="BC253" i="6"/>
  <c r="BG253" i="6" s="1"/>
  <c r="BD253" i="6"/>
  <c r="BH253" i="6" s="1"/>
  <c r="BB254" i="6"/>
  <c r="BF254" i="6" s="1"/>
  <c r="BC254" i="6"/>
  <c r="BG254" i="6" s="1"/>
  <c r="BD254" i="6"/>
  <c r="BB255" i="6"/>
  <c r="BC255" i="6"/>
  <c r="BG255" i="6" s="1"/>
  <c r="BD255" i="6"/>
  <c r="BB256" i="6"/>
  <c r="BC256" i="6"/>
  <c r="BD256" i="6"/>
  <c r="BH256" i="6" s="1"/>
  <c r="BB257" i="6"/>
  <c r="BF257" i="6" s="1"/>
  <c r="BC257" i="6"/>
  <c r="BD257" i="6"/>
  <c r="BB258" i="6"/>
  <c r="BF258" i="6" s="1"/>
  <c r="BC258" i="6"/>
  <c r="BG258" i="6" s="1"/>
  <c r="BD258" i="6"/>
  <c r="BH258" i="6" s="1"/>
  <c r="BB259" i="6"/>
  <c r="BF259" i="6" s="1"/>
  <c r="BC259" i="6"/>
  <c r="BG259" i="6" s="1"/>
  <c r="BD259" i="6"/>
  <c r="BH259" i="6" s="1"/>
  <c r="BB260" i="6"/>
  <c r="BF260" i="6" s="1"/>
  <c r="BC260" i="6"/>
  <c r="BD260" i="6"/>
  <c r="BB261" i="6"/>
  <c r="BF261" i="6" s="1"/>
  <c r="BC261" i="6"/>
  <c r="BD261" i="6"/>
  <c r="BH261" i="6" s="1"/>
  <c r="BB262" i="6"/>
  <c r="BC262" i="6"/>
  <c r="BD262" i="6"/>
  <c r="BH262" i="6" s="1"/>
  <c r="BB263" i="6"/>
  <c r="BF263" i="6" s="1"/>
  <c r="BC263" i="6"/>
  <c r="BG263" i="6" s="1"/>
  <c r="BD263" i="6"/>
  <c r="BH263" i="6" s="1"/>
  <c r="BB264" i="6"/>
  <c r="BC264" i="6"/>
  <c r="BD264" i="6"/>
  <c r="BH264" i="6" s="1"/>
  <c r="BB265" i="6"/>
  <c r="BC265" i="6"/>
  <c r="BD265" i="6"/>
  <c r="BH265" i="6" s="1"/>
  <c r="BB266" i="6"/>
  <c r="BF266" i="6" s="1"/>
  <c r="BC266" i="6"/>
  <c r="BG266" i="6" s="1"/>
  <c r="BD266" i="6"/>
  <c r="BB267" i="6"/>
  <c r="BF267" i="6" s="1"/>
  <c r="BC267" i="6"/>
  <c r="BG267" i="6" s="1"/>
  <c r="BD267" i="6"/>
  <c r="BH267" i="6" s="1"/>
  <c r="BB268" i="6"/>
  <c r="BF268" i="6" s="1"/>
  <c r="BC268" i="6"/>
  <c r="BG268" i="6" s="1"/>
  <c r="BD268" i="6"/>
  <c r="BB269" i="6"/>
  <c r="BC269" i="6"/>
  <c r="BG269" i="6" s="1"/>
  <c r="BD269" i="6"/>
  <c r="BB270" i="6"/>
  <c r="BC270" i="6"/>
  <c r="BD270" i="6"/>
  <c r="BH270" i="6" s="1"/>
  <c r="BB271" i="6"/>
  <c r="BF271" i="6" s="1"/>
  <c r="BC271" i="6"/>
  <c r="BD271" i="6"/>
  <c r="BH271" i="6" s="1"/>
  <c r="BB272" i="6"/>
  <c r="BF272" i="6" s="1"/>
  <c r="BC272" i="6"/>
  <c r="BG272" i="6" s="1"/>
  <c r="BD272" i="6"/>
  <c r="BH272" i="6" s="1"/>
  <c r="BB273" i="6"/>
  <c r="BF273" i="6" s="1"/>
  <c r="BC273" i="6"/>
  <c r="BD273" i="6"/>
  <c r="BB274" i="6"/>
  <c r="BF274" i="6" s="1"/>
  <c r="BC274" i="6"/>
  <c r="BD274" i="6"/>
  <c r="BB275" i="6"/>
  <c r="BC275" i="6"/>
  <c r="BG275" i="6" s="1"/>
  <c r="BD275" i="6"/>
  <c r="BH275" i="6" s="1"/>
  <c r="BB276" i="6"/>
  <c r="BC276" i="6"/>
  <c r="BD276" i="6"/>
  <c r="BH276" i="6" s="1"/>
  <c r="BB277" i="6"/>
  <c r="BF277" i="6" s="1"/>
  <c r="BC277" i="6"/>
  <c r="BG277" i="6" s="1"/>
  <c r="BD277" i="6"/>
  <c r="BH277" i="6" s="1"/>
  <c r="BB278" i="6"/>
  <c r="BC278" i="6"/>
  <c r="BG278" i="6" s="1"/>
  <c r="BD278" i="6"/>
  <c r="BH278" i="6" s="1"/>
  <c r="BB279" i="6"/>
  <c r="BC279" i="6"/>
  <c r="BD279" i="6"/>
  <c r="BH279" i="6" s="1"/>
  <c r="BB280" i="6"/>
  <c r="BF280" i="6" s="1"/>
  <c r="BC280" i="6"/>
  <c r="BG280" i="6" s="1"/>
  <c r="BD280" i="6"/>
  <c r="BB281" i="6"/>
  <c r="BC281" i="6"/>
  <c r="BG281" i="6" s="1"/>
  <c r="BD281" i="6"/>
  <c r="BH281" i="6" s="1"/>
  <c r="BB282" i="6"/>
  <c r="BF282" i="6" s="1"/>
  <c r="BC282" i="6"/>
  <c r="BD282" i="6"/>
  <c r="BB283" i="6"/>
  <c r="BC283" i="6"/>
  <c r="BG283" i="6" s="1"/>
  <c r="BD283" i="6"/>
  <c r="BB284" i="6"/>
  <c r="BC284" i="6"/>
  <c r="BD284" i="6"/>
  <c r="BH284" i="6" s="1"/>
  <c r="BB285" i="6"/>
  <c r="BF285" i="6" s="1"/>
  <c r="BC285" i="6"/>
  <c r="BD285" i="6"/>
  <c r="BH285" i="6" s="1"/>
  <c r="BB286" i="6"/>
  <c r="BF286" i="6" s="1"/>
  <c r="BC286" i="6"/>
  <c r="BG286" i="6" s="1"/>
  <c r="BD286" i="6"/>
  <c r="BH286" i="6" s="1"/>
  <c r="BB287" i="6"/>
  <c r="BF287" i="6" s="1"/>
  <c r="BC287" i="6"/>
  <c r="BD287" i="6"/>
  <c r="BB288" i="6"/>
  <c r="BF288" i="6" s="1"/>
  <c r="BC288" i="6"/>
  <c r="BD288" i="6"/>
  <c r="BB289" i="6"/>
  <c r="BC289" i="6"/>
  <c r="BG289" i="6" s="1"/>
  <c r="BD289" i="6"/>
  <c r="BB290" i="6"/>
  <c r="BC290" i="6"/>
  <c r="BG290" i="6" s="1"/>
  <c r="BD290" i="6"/>
  <c r="BH290" i="6" s="1"/>
  <c r="BB291" i="6"/>
  <c r="BF291" i="6" s="1"/>
  <c r="BC291" i="6"/>
  <c r="BG291" i="6" s="1"/>
  <c r="BD291" i="6"/>
  <c r="BH291" i="6" s="1"/>
  <c r="BB292" i="6"/>
  <c r="BF292" i="6" s="1"/>
  <c r="BC292" i="6"/>
  <c r="BG292" i="6" s="1"/>
  <c r="BD292" i="6"/>
  <c r="BH292" i="6" s="1"/>
  <c r="BB293" i="6"/>
  <c r="BC293" i="6"/>
  <c r="BD293" i="6"/>
  <c r="BH293" i="6" s="1"/>
  <c r="BB294" i="6"/>
  <c r="BF294" i="6" s="1"/>
  <c r="BC294" i="6"/>
  <c r="BG294" i="6" s="1"/>
  <c r="BD294" i="6"/>
  <c r="BB295" i="6"/>
  <c r="BC295" i="6"/>
  <c r="BG295" i="6" s="1"/>
  <c r="BD295" i="6"/>
  <c r="BH295" i="6" s="1"/>
  <c r="BB296" i="6"/>
  <c r="BF296" i="6" s="1"/>
  <c r="BC296" i="6"/>
  <c r="BG296" i="6" s="1"/>
  <c r="BD296" i="6"/>
  <c r="BB297" i="6"/>
  <c r="BC297" i="6"/>
  <c r="BG297" i="6" s="1"/>
  <c r="BD297" i="6"/>
  <c r="BB298" i="6"/>
  <c r="BC298" i="6"/>
  <c r="BG298" i="6" s="1"/>
  <c r="BD298" i="6"/>
  <c r="BH298" i="6" s="1"/>
  <c r="BB299" i="6"/>
  <c r="BF299" i="6" s="1"/>
  <c r="BC299" i="6"/>
  <c r="BD299" i="6"/>
  <c r="BH299" i="6" s="1"/>
  <c r="BB300" i="6"/>
  <c r="BF300" i="6" s="1"/>
  <c r="BC300" i="6"/>
  <c r="BG300" i="6" s="1"/>
  <c r="BD300" i="6"/>
  <c r="BH300" i="6" s="1"/>
  <c r="BB301" i="6"/>
  <c r="BC301" i="6"/>
  <c r="BD301" i="6"/>
  <c r="BB302" i="6"/>
  <c r="BF302" i="6" s="1"/>
  <c r="BC302" i="6"/>
  <c r="BD302" i="6"/>
  <c r="BB303" i="6"/>
  <c r="BC303" i="6"/>
  <c r="BG303" i="6" s="1"/>
  <c r="BD303" i="6"/>
  <c r="BH303" i="6" s="1"/>
  <c r="BB304" i="6"/>
  <c r="BC304" i="6"/>
  <c r="BG304" i="6" s="1"/>
  <c r="BD304" i="6"/>
  <c r="BH304" i="6" s="1"/>
  <c r="BB305" i="6"/>
  <c r="BF305" i="6" s="1"/>
  <c r="BC305" i="6"/>
  <c r="BG305" i="6" s="1"/>
  <c r="BD305" i="6"/>
  <c r="BH305" i="6" s="1"/>
  <c r="BB306" i="6"/>
  <c r="BC306" i="6"/>
  <c r="BD306" i="6"/>
  <c r="BH306" i="6" s="1"/>
  <c r="BB307" i="6"/>
  <c r="BC307" i="6"/>
  <c r="BD307" i="6"/>
  <c r="BB308" i="6"/>
  <c r="BC308" i="6"/>
  <c r="BG308" i="6" s="1"/>
  <c r="BD308" i="6"/>
  <c r="BB309" i="6"/>
  <c r="BC309" i="6"/>
  <c r="BG309" i="6" s="1"/>
  <c r="BD309" i="6"/>
  <c r="BH309" i="6" s="1"/>
  <c r="BB310" i="6"/>
  <c r="BF310" i="6" s="1"/>
  <c r="BC310" i="6"/>
  <c r="BG310" i="6" s="1"/>
  <c r="BD310" i="6"/>
  <c r="BB311" i="6"/>
  <c r="BF311" i="6" s="1"/>
  <c r="BC311" i="6"/>
  <c r="BG311" i="6" s="1"/>
  <c r="BD311" i="6"/>
  <c r="BB312" i="6"/>
  <c r="BC312" i="6"/>
  <c r="BG312" i="6" s="1"/>
  <c r="BD312" i="6"/>
  <c r="BH312" i="6" s="1"/>
  <c r="BB313" i="6"/>
  <c r="BF313" i="6" s="1"/>
  <c r="BC313" i="6"/>
  <c r="BD313" i="6"/>
  <c r="BH313" i="6" s="1"/>
  <c r="BB314" i="6"/>
  <c r="BF314" i="6" s="1"/>
  <c r="BC314" i="6"/>
  <c r="BG314" i="6" s="1"/>
  <c r="BD314" i="6"/>
  <c r="BH314" i="6" s="1"/>
  <c r="BB315" i="6"/>
  <c r="BF315" i="6" s="1"/>
  <c r="BC315" i="6"/>
  <c r="BD315" i="6"/>
  <c r="BB316" i="6"/>
  <c r="BF316" i="6" s="1"/>
  <c r="BC316" i="6"/>
  <c r="BD316" i="6"/>
  <c r="BB317" i="6"/>
  <c r="BC317" i="6"/>
  <c r="BG317" i="6" s="1"/>
  <c r="BD317" i="6"/>
  <c r="BH317" i="6" s="1"/>
  <c r="BB318" i="6"/>
  <c r="BC318" i="6"/>
  <c r="BG318" i="6" s="1"/>
  <c r="BD318" i="6"/>
  <c r="BH318" i="6" s="1"/>
  <c r="BB319" i="6"/>
  <c r="BF319" i="6" s="1"/>
  <c r="BC319" i="6"/>
  <c r="BG319" i="6" s="1"/>
  <c r="BD319" i="6"/>
  <c r="BH319" i="6" s="1"/>
  <c r="BB320" i="6"/>
  <c r="BC320" i="6"/>
  <c r="BD320" i="6"/>
  <c r="BH320" i="6" s="1"/>
  <c r="BB321" i="6"/>
  <c r="BC321" i="6"/>
  <c r="BD321" i="6"/>
  <c r="BB322" i="6"/>
  <c r="BC322" i="6"/>
  <c r="BG322" i="6" s="1"/>
  <c r="BD322" i="6"/>
  <c r="BB323" i="6"/>
  <c r="BC323" i="6"/>
  <c r="BG323" i="6" s="1"/>
  <c r="BD323" i="6"/>
  <c r="BH323" i="6" s="1"/>
  <c r="BB324" i="6"/>
  <c r="BF324" i="6" s="1"/>
  <c r="BC324" i="6"/>
  <c r="BG324" i="6" s="1"/>
  <c r="BD324" i="6"/>
  <c r="BH324" i="6" s="1"/>
  <c r="BB325" i="6"/>
  <c r="BF325" i="6" s="1"/>
  <c r="BC325" i="6"/>
  <c r="BG325" i="6" s="1"/>
  <c r="BD325" i="6"/>
  <c r="BB326" i="6"/>
  <c r="BC326" i="6"/>
  <c r="BG326" i="6" s="1"/>
  <c r="BD326" i="6"/>
  <c r="BB327" i="6"/>
  <c r="BF327" i="6" s="1"/>
  <c r="BC327" i="6"/>
  <c r="BD327" i="6"/>
  <c r="BB328" i="6"/>
  <c r="BF328" i="6" s="1"/>
  <c r="BC328" i="6"/>
  <c r="BG328" i="6" s="1"/>
  <c r="BD328" i="6"/>
  <c r="BH328" i="6" s="1"/>
  <c r="BB329" i="6"/>
  <c r="BF329" i="6" s="1"/>
  <c r="BC329" i="6"/>
  <c r="BD329" i="6"/>
  <c r="BB330" i="6"/>
  <c r="BF330" i="6" s="1"/>
  <c r="BC330" i="6"/>
  <c r="BD330" i="6"/>
  <c r="BB331" i="6"/>
  <c r="BF331" i="6" s="1"/>
  <c r="BC331" i="6"/>
  <c r="BG331" i="6" s="1"/>
  <c r="BD331" i="6"/>
  <c r="BH331" i="6" s="1"/>
  <c r="BB332" i="6"/>
  <c r="BC332" i="6"/>
  <c r="BG332" i="6" s="1"/>
  <c r="BD332" i="6"/>
  <c r="BH332" i="6" s="1"/>
  <c r="BB333" i="6"/>
  <c r="BF333" i="6" s="1"/>
  <c r="BC333" i="6"/>
  <c r="BG333" i="6" s="1"/>
  <c r="BD333" i="6"/>
  <c r="BH333" i="6" s="1"/>
  <c r="BB334" i="6"/>
  <c r="BC334" i="6"/>
  <c r="BD334" i="6"/>
  <c r="BH334" i="6" s="1"/>
  <c r="BB335" i="6"/>
  <c r="BC335" i="6"/>
  <c r="BD335" i="6"/>
  <c r="BB336" i="6"/>
  <c r="BF336" i="6" s="1"/>
  <c r="BC336" i="6"/>
  <c r="BG336" i="6" s="1"/>
  <c r="BD336" i="6"/>
  <c r="BB337" i="6"/>
  <c r="BF337" i="6" s="1"/>
  <c r="BC337" i="6"/>
  <c r="BG337" i="6" s="1"/>
  <c r="BD337" i="6"/>
  <c r="BH337" i="6" s="1"/>
  <c r="BB338" i="6"/>
  <c r="BF338" i="6" s="1"/>
  <c r="BC338" i="6"/>
  <c r="BG338" i="6" s="1"/>
  <c r="BD338" i="6"/>
  <c r="BB339" i="6"/>
  <c r="BC339" i="6"/>
  <c r="BG339" i="6" s="1"/>
  <c r="BD339" i="6"/>
  <c r="BB340" i="6"/>
  <c r="BC340" i="6"/>
  <c r="BD340" i="6"/>
  <c r="BH340" i="6" s="1"/>
  <c r="BB341" i="6"/>
  <c r="BF341" i="6" s="1"/>
  <c r="BC341" i="6"/>
  <c r="BD341" i="6"/>
  <c r="BB342" i="6"/>
  <c r="BF342" i="6" s="1"/>
  <c r="BC342" i="6"/>
  <c r="BG342" i="6" s="1"/>
  <c r="BD342" i="6"/>
  <c r="BH342" i="6" s="1"/>
  <c r="BB343" i="6"/>
  <c r="BC343" i="6"/>
  <c r="BD343" i="6"/>
  <c r="BH343" i="6" s="1"/>
  <c r="BB344" i="6"/>
  <c r="BF344" i="6" s="1"/>
  <c r="BC344" i="6"/>
  <c r="BD344" i="6"/>
  <c r="BB345" i="6"/>
  <c r="BF345" i="6" s="1"/>
  <c r="BC345" i="6"/>
  <c r="BG345" i="6" s="1"/>
  <c r="BD345" i="6"/>
  <c r="BH345" i="6" s="1"/>
  <c r="BB346" i="6"/>
  <c r="BC346" i="6"/>
  <c r="BD346" i="6"/>
  <c r="BH346" i="6" s="1"/>
  <c r="BB347" i="6"/>
  <c r="BF347" i="6" s="1"/>
  <c r="BC347" i="6"/>
  <c r="BG347" i="6" s="1"/>
  <c r="BD347" i="6"/>
  <c r="BH347" i="6" s="1"/>
  <c r="BB348" i="6"/>
  <c r="BC348" i="6"/>
  <c r="BD348" i="6"/>
  <c r="BH348" i="6" s="1"/>
  <c r="BB349" i="6"/>
  <c r="BC349" i="6"/>
  <c r="BD349" i="6"/>
  <c r="BB350" i="6"/>
  <c r="BF350" i="6" s="1"/>
  <c r="BC350" i="6"/>
  <c r="BG350" i="6" s="1"/>
  <c r="BD350" i="6"/>
  <c r="BB351" i="6"/>
  <c r="BF351" i="6" s="1"/>
  <c r="BC351" i="6"/>
  <c r="BG351" i="6" s="1"/>
  <c r="BD351" i="6"/>
  <c r="BH351" i="6" s="1"/>
  <c r="BB352" i="6"/>
  <c r="BF352" i="6" s="1"/>
  <c r="BC352" i="6"/>
  <c r="BG352" i="6" s="1"/>
  <c r="BD352" i="6"/>
  <c r="BB353" i="6"/>
  <c r="BC353" i="6"/>
  <c r="BG353" i="6" s="1"/>
  <c r="BD353" i="6"/>
  <c r="BB354" i="6"/>
  <c r="BC354" i="6"/>
  <c r="BD354" i="6"/>
  <c r="BH354" i="6" s="1"/>
  <c r="BB355" i="6"/>
  <c r="BF355" i="6" s="1"/>
  <c r="BC355" i="6"/>
  <c r="BD355" i="6"/>
  <c r="BB356" i="6"/>
  <c r="BF356" i="6" s="1"/>
  <c r="BC356" i="6"/>
  <c r="BG356" i="6" s="1"/>
  <c r="BD356" i="6"/>
  <c r="BH356" i="6" s="1"/>
  <c r="BB357" i="6"/>
  <c r="BF357" i="6" s="1"/>
  <c r="BC357" i="6"/>
  <c r="BG357" i="6" s="1"/>
  <c r="BD357" i="6"/>
  <c r="BH357" i="6" s="1"/>
  <c r="BB358" i="6"/>
  <c r="BF358" i="6" s="1"/>
  <c r="BC358" i="6"/>
  <c r="BD358" i="6"/>
  <c r="BB359" i="6"/>
  <c r="BF359" i="6" s="1"/>
  <c r="BC359" i="6"/>
  <c r="BG359" i="6" s="1"/>
  <c r="BD359" i="6"/>
  <c r="BH359" i="6" s="1"/>
  <c r="BB360" i="6"/>
  <c r="BC360" i="6"/>
  <c r="BD360" i="6"/>
  <c r="BH360" i="6" s="1"/>
  <c r="BB361" i="6"/>
  <c r="BF361" i="6" s="1"/>
  <c r="BC361" i="6"/>
  <c r="BG361" i="6" s="1"/>
  <c r="BD361" i="6"/>
  <c r="BB362" i="6"/>
  <c r="BC362" i="6"/>
  <c r="BD362" i="6"/>
  <c r="BH362" i="6" s="1"/>
  <c r="BB363" i="6"/>
  <c r="BC363" i="6"/>
  <c r="BD363" i="6"/>
  <c r="BH363" i="6" s="1"/>
  <c r="BB364" i="6"/>
  <c r="BF364" i="6" s="1"/>
  <c r="BC364" i="6"/>
  <c r="BG364" i="6" s="1"/>
  <c r="BD364" i="6"/>
  <c r="BB365" i="6"/>
  <c r="BF365" i="6" s="1"/>
  <c r="BC365" i="6"/>
  <c r="BG365" i="6" s="1"/>
  <c r="BD365" i="6"/>
  <c r="BH365" i="6" s="1"/>
  <c r="BB366" i="6"/>
  <c r="BF366" i="6" s="1"/>
  <c r="BC366" i="6"/>
  <c r="BG366" i="6" s="1"/>
  <c r="BD366" i="6"/>
  <c r="BB367" i="6"/>
  <c r="BC367" i="6"/>
  <c r="BG367" i="6" s="1"/>
  <c r="BD367" i="6"/>
  <c r="BB368" i="6"/>
  <c r="BC368" i="6"/>
  <c r="BD368" i="6"/>
  <c r="BH368" i="6" s="1"/>
  <c r="BC2" i="6"/>
  <c r="BD2" i="6"/>
  <c r="BB2" i="6"/>
  <c r="BF2" i="6" s="1"/>
  <c r="AV3" i="6"/>
  <c r="AV4" i="6"/>
  <c r="AV5" i="6"/>
  <c r="AV6" i="6"/>
  <c r="AV7" i="6"/>
  <c r="AV8" i="6"/>
  <c r="AV9" i="6"/>
  <c r="AV10" i="6"/>
  <c r="AV11" i="6"/>
  <c r="AV12" i="6"/>
  <c r="AV13" i="6"/>
  <c r="AV14" i="6"/>
  <c r="AV15" i="6"/>
  <c r="AV16" i="6"/>
  <c r="AV17" i="6"/>
  <c r="AV18" i="6"/>
  <c r="AV19" i="6"/>
  <c r="AV20" i="6"/>
  <c r="AV21" i="6"/>
  <c r="AV22" i="6"/>
  <c r="AV23" i="6"/>
  <c r="AV24" i="6"/>
  <c r="AV25" i="6"/>
  <c r="AV26" i="6"/>
  <c r="AV27" i="6"/>
  <c r="AV28" i="6"/>
  <c r="AV29" i="6"/>
  <c r="AV30" i="6"/>
  <c r="AV31" i="6"/>
  <c r="AV32" i="6"/>
  <c r="AV33" i="6"/>
  <c r="AV34" i="6"/>
  <c r="AV35" i="6"/>
  <c r="AV36" i="6"/>
  <c r="AV37" i="6"/>
  <c r="AV38" i="6"/>
  <c r="AV39" i="6"/>
  <c r="AV40" i="6"/>
  <c r="AV41" i="6"/>
  <c r="AV42" i="6"/>
  <c r="AV43" i="6"/>
  <c r="AV44" i="6"/>
  <c r="AV45" i="6"/>
  <c r="AV46" i="6"/>
  <c r="AV47" i="6"/>
  <c r="AV48" i="6"/>
  <c r="AV49" i="6"/>
  <c r="AV50" i="6"/>
  <c r="AV51" i="6"/>
  <c r="AV52" i="6"/>
  <c r="AV53" i="6"/>
  <c r="AV54" i="6"/>
  <c r="AV55" i="6"/>
  <c r="AV56" i="6"/>
  <c r="AV57" i="6"/>
  <c r="AV58" i="6"/>
  <c r="AV59" i="6"/>
  <c r="AV60" i="6"/>
  <c r="AV61" i="6"/>
  <c r="AV62" i="6"/>
  <c r="AV63" i="6"/>
  <c r="AV64" i="6"/>
  <c r="AV65" i="6"/>
  <c r="AV66" i="6"/>
  <c r="AV67" i="6"/>
  <c r="AV68" i="6"/>
  <c r="AV69" i="6"/>
  <c r="AV70" i="6"/>
  <c r="AV71" i="6"/>
  <c r="AV72" i="6"/>
  <c r="AV73" i="6"/>
  <c r="AV74" i="6"/>
  <c r="AV75" i="6"/>
  <c r="AV76" i="6"/>
  <c r="AV77" i="6"/>
  <c r="AV78" i="6"/>
  <c r="AV79" i="6"/>
  <c r="AV80" i="6"/>
  <c r="AV81" i="6"/>
  <c r="AV82" i="6"/>
  <c r="AV83" i="6"/>
  <c r="AV84" i="6"/>
  <c r="AV85" i="6"/>
  <c r="AV86" i="6"/>
  <c r="AV87" i="6"/>
  <c r="AV88" i="6"/>
  <c r="AV89" i="6"/>
  <c r="AV90" i="6"/>
  <c r="AV91" i="6"/>
  <c r="AV92" i="6"/>
  <c r="AV93" i="6"/>
  <c r="AV94" i="6"/>
  <c r="AV95" i="6"/>
  <c r="AV96" i="6"/>
  <c r="AV97" i="6"/>
  <c r="AV98" i="6"/>
  <c r="AV99" i="6"/>
  <c r="AV100" i="6"/>
  <c r="AV101" i="6"/>
  <c r="AV102" i="6"/>
  <c r="AV103" i="6"/>
  <c r="AV104" i="6"/>
  <c r="AV105" i="6"/>
  <c r="AV106" i="6"/>
  <c r="AV107" i="6"/>
  <c r="AV108" i="6"/>
  <c r="AV109" i="6"/>
  <c r="AV110" i="6"/>
  <c r="AV111" i="6"/>
  <c r="AV112" i="6"/>
  <c r="AV113" i="6"/>
  <c r="AV114" i="6"/>
  <c r="AV115" i="6"/>
  <c r="AV116" i="6"/>
  <c r="AV117" i="6"/>
  <c r="AV118" i="6"/>
  <c r="AV119" i="6"/>
  <c r="AV120" i="6"/>
  <c r="AV121" i="6"/>
  <c r="AV122" i="6"/>
  <c r="AV123" i="6"/>
  <c r="AV124" i="6"/>
  <c r="AV125" i="6"/>
  <c r="AV126" i="6"/>
  <c r="AV127" i="6"/>
  <c r="AV128" i="6"/>
  <c r="AV129" i="6"/>
  <c r="AV130" i="6"/>
  <c r="AV131" i="6"/>
  <c r="AV132" i="6"/>
  <c r="AV133" i="6"/>
  <c r="AV134" i="6"/>
  <c r="AV135" i="6"/>
  <c r="AV136" i="6"/>
  <c r="AV137" i="6"/>
  <c r="AV138" i="6"/>
  <c r="AV139" i="6"/>
  <c r="AV140" i="6"/>
  <c r="AV141" i="6"/>
  <c r="AV142" i="6"/>
  <c r="AV143" i="6"/>
  <c r="AV144" i="6"/>
  <c r="AV145" i="6"/>
  <c r="AV146" i="6"/>
  <c r="AV147" i="6"/>
  <c r="AV148" i="6"/>
  <c r="AV149" i="6"/>
  <c r="AV150" i="6"/>
  <c r="AV151" i="6"/>
  <c r="AV152" i="6"/>
  <c r="AV153" i="6"/>
  <c r="AV154" i="6"/>
  <c r="AV155" i="6"/>
  <c r="AV156" i="6"/>
  <c r="AV157" i="6"/>
  <c r="AV158" i="6"/>
  <c r="AV159" i="6"/>
  <c r="AV160" i="6"/>
  <c r="AV161" i="6"/>
  <c r="AV162" i="6"/>
  <c r="AV163" i="6"/>
  <c r="AV164" i="6"/>
  <c r="AV165" i="6"/>
  <c r="AV166" i="6"/>
  <c r="AV167" i="6"/>
  <c r="AV168" i="6"/>
  <c r="AV169" i="6"/>
  <c r="AV170" i="6"/>
  <c r="AV171" i="6"/>
  <c r="AV172" i="6"/>
  <c r="AV173" i="6"/>
  <c r="AV174" i="6"/>
  <c r="AV175" i="6"/>
  <c r="AV176" i="6"/>
  <c r="AV177" i="6"/>
  <c r="AV178" i="6"/>
  <c r="AV179" i="6"/>
  <c r="AV180" i="6"/>
  <c r="AV181" i="6"/>
  <c r="AV182" i="6"/>
  <c r="AV183" i="6"/>
  <c r="AV184" i="6"/>
  <c r="AV185" i="6"/>
  <c r="AV186" i="6"/>
  <c r="AV187" i="6"/>
  <c r="AV188" i="6"/>
  <c r="AV189" i="6"/>
  <c r="AV190" i="6"/>
  <c r="AV191" i="6"/>
  <c r="AV192" i="6"/>
  <c r="AV193" i="6"/>
  <c r="AV194" i="6"/>
  <c r="AV195" i="6"/>
  <c r="AV196" i="6"/>
  <c r="AV197" i="6"/>
  <c r="AV198" i="6"/>
  <c r="AV199" i="6"/>
  <c r="AV200" i="6"/>
  <c r="AV201" i="6"/>
  <c r="AV202" i="6"/>
  <c r="AV203" i="6"/>
  <c r="AV204" i="6"/>
  <c r="AV205" i="6"/>
  <c r="AV206" i="6"/>
  <c r="AV207" i="6"/>
  <c r="AV208" i="6"/>
  <c r="AV209" i="6"/>
  <c r="AV210" i="6"/>
  <c r="AV211" i="6"/>
  <c r="AV212" i="6"/>
  <c r="AV213" i="6"/>
  <c r="AV214" i="6"/>
  <c r="AV215" i="6"/>
  <c r="AV216" i="6"/>
  <c r="AV217" i="6"/>
  <c r="AV218" i="6"/>
  <c r="AV219" i="6"/>
  <c r="AV220" i="6"/>
  <c r="AV221" i="6"/>
  <c r="AV222" i="6"/>
  <c r="AV223" i="6"/>
  <c r="AV224" i="6"/>
  <c r="AV225" i="6"/>
  <c r="AV226" i="6"/>
  <c r="AV227" i="6"/>
  <c r="AV228" i="6"/>
  <c r="AV229" i="6"/>
  <c r="AV230" i="6"/>
  <c r="AV231" i="6"/>
  <c r="AV232" i="6"/>
  <c r="AV233" i="6"/>
  <c r="AV234" i="6"/>
  <c r="AV235" i="6"/>
  <c r="AV236" i="6"/>
  <c r="AV237" i="6"/>
  <c r="AV238" i="6"/>
  <c r="AV239" i="6"/>
  <c r="AV240" i="6"/>
  <c r="AV241" i="6"/>
  <c r="AV242" i="6"/>
  <c r="AV243" i="6"/>
  <c r="AV244" i="6"/>
  <c r="AV245" i="6"/>
  <c r="AV246" i="6"/>
  <c r="AV247" i="6"/>
  <c r="AV248" i="6"/>
  <c r="AV249" i="6"/>
  <c r="AV250" i="6"/>
  <c r="AV251" i="6"/>
  <c r="AV252" i="6"/>
  <c r="AV253" i="6"/>
  <c r="AV254" i="6"/>
  <c r="AV255" i="6"/>
  <c r="AV256" i="6"/>
  <c r="AV257" i="6"/>
  <c r="AV258" i="6"/>
  <c r="AV259" i="6"/>
  <c r="AV260" i="6"/>
  <c r="AV261" i="6"/>
  <c r="AV262" i="6"/>
  <c r="AV263" i="6"/>
  <c r="AV264" i="6"/>
  <c r="AV265" i="6"/>
  <c r="AV266" i="6"/>
  <c r="AV267" i="6"/>
  <c r="AV268" i="6"/>
  <c r="AV269" i="6"/>
  <c r="AV270" i="6"/>
  <c r="AV271" i="6"/>
  <c r="AV272" i="6"/>
  <c r="AV273" i="6"/>
  <c r="AV274" i="6"/>
  <c r="AV275" i="6"/>
  <c r="AV276" i="6"/>
  <c r="AV277" i="6"/>
  <c r="AV278" i="6"/>
  <c r="AV279" i="6"/>
  <c r="AV280" i="6"/>
  <c r="AV281" i="6"/>
  <c r="AV282" i="6"/>
  <c r="AV283" i="6"/>
  <c r="AV284" i="6"/>
  <c r="AV285" i="6"/>
  <c r="AV286" i="6"/>
  <c r="AV287" i="6"/>
  <c r="AV288" i="6"/>
  <c r="AV289" i="6"/>
  <c r="AV290" i="6"/>
  <c r="AV291" i="6"/>
  <c r="AV292" i="6"/>
  <c r="AV293" i="6"/>
  <c r="AV2" i="6"/>
  <c r="AU3" i="6"/>
  <c r="AU4" i="6"/>
  <c r="AU5" i="6"/>
  <c r="AU6" i="6"/>
  <c r="AU7" i="6"/>
  <c r="AU8" i="6"/>
  <c r="AU9" i="6"/>
  <c r="AU10" i="6"/>
  <c r="AU11" i="6"/>
  <c r="AU12" i="6"/>
  <c r="AU13" i="6"/>
  <c r="AU14" i="6"/>
  <c r="AU15" i="6"/>
  <c r="AU16" i="6"/>
  <c r="AU17" i="6"/>
  <c r="AU18" i="6"/>
  <c r="AU19" i="6"/>
  <c r="AU20" i="6"/>
  <c r="AU21" i="6"/>
  <c r="AU22" i="6"/>
  <c r="AU23" i="6"/>
  <c r="AU24" i="6"/>
  <c r="AU25" i="6"/>
  <c r="AU26" i="6"/>
  <c r="AU27" i="6"/>
  <c r="AU28" i="6"/>
  <c r="AU29" i="6"/>
  <c r="AU30" i="6"/>
  <c r="AU31" i="6"/>
  <c r="AU32" i="6"/>
  <c r="AU33" i="6"/>
  <c r="AU34" i="6"/>
  <c r="AU35" i="6"/>
  <c r="AU36" i="6"/>
  <c r="AU37" i="6"/>
  <c r="AU38" i="6"/>
  <c r="AU39" i="6"/>
  <c r="AU40" i="6"/>
  <c r="AU41" i="6"/>
  <c r="AU42" i="6"/>
  <c r="AU43" i="6"/>
  <c r="AU44" i="6"/>
  <c r="AU45" i="6"/>
  <c r="AU46" i="6"/>
  <c r="AU47" i="6"/>
  <c r="AU48" i="6"/>
  <c r="AU49" i="6"/>
  <c r="AU50" i="6"/>
  <c r="AU51" i="6"/>
  <c r="AU52" i="6"/>
  <c r="AU53" i="6"/>
  <c r="AU54" i="6"/>
  <c r="AU55" i="6"/>
  <c r="AU56" i="6"/>
  <c r="AU57" i="6"/>
  <c r="AU58" i="6"/>
  <c r="AU59" i="6"/>
  <c r="AU60" i="6"/>
  <c r="AU61" i="6"/>
  <c r="AU62" i="6"/>
  <c r="AU63" i="6"/>
  <c r="AU64" i="6"/>
  <c r="AU65" i="6"/>
  <c r="AU66" i="6"/>
  <c r="AU67" i="6"/>
  <c r="AU68" i="6"/>
  <c r="AU69" i="6"/>
  <c r="AU70" i="6"/>
  <c r="AU71" i="6"/>
  <c r="AU72" i="6"/>
  <c r="AU73" i="6"/>
  <c r="AU74" i="6"/>
  <c r="AU75" i="6"/>
  <c r="AU76" i="6"/>
  <c r="AU77" i="6"/>
  <c r="AU78" i="6"/>
  <c r="AU79" i="6"/>
  <c r="AU80" i="6"/>
  <c r="AU81" i="6"/>
  <c r="AU82" i="6"/>
  <c r="AU83" i="6"/>
  <c r="AU84" i="6"/>
  <c r="AU85" i="6"/>
  <c r="AU86" i="6"/>
  <c r="AU87" i="6"/>
  <c r="AU88" i="6"/>
  <c r="AU89" i="6"/>
  <c r="AU90" i="6"/>
  <c r="AU91" i="6"/>
  <c r="AU92" i="6"/>
  <c r="AU93" i="6"/>
  <c r="AU94" i="6"/>
  <c r="AU95" i="6"/>
  <c r="AU96" i="6"/>
  <c r="AU97" i="6"/>
  <c r="AU98" i="6"/>
  <c r="AU99" i="6"/>
  <c r="AU100" i="6"/>
  <c r="AU101" i="6"/>
  <c r="AU102" i="6"/>
  <c r="AU103" i="6"/>
  <c r="AU104" i="6"/>
  <c r="AU105" i="6"/>
  <c r="AU106" i="6"/>
  <c r="AU107" i="6"/>
  <c r="AU108" i="6"/>
  <c r="AU109" i="6"/>
  <c r="AU110" i="6"/>
  <c r="AU111" i="6"/>
  <c r="AU112" i="6"/>
  <c r="AU113" i="6"/>
  <c r="AU114" i="6"/>
  <c r="AU115" i="6"/>
  <c r="AU116" i="6"/>
  <c r="AU117" i="6"/>
  <c r="AU118" i="6"/>
  <c r="AU119" i="6"/>
  <c r="AU120" i="6"/>
  <c r="AU121" i="6"/>
  <c r="AU122" i="6"/>
  <c r="AU123" i="6"/>
  <c r="AU124" i="6"/>
  <c r="AU125" i="6"/>
  <c r="AU126" i="6"/>
  <c r="AU127" i="6"/>
  <c r="AU128" i="6"/>
  <c r="AU129" i="6"/>
  <c r="AU130" i="6"/>
  <c r="AU131" i="6"/>
  <c r="AU132" i="6"/>
  <c r="AU133" i="6"/>
  <c r="AU134" i="6"/>
  <c r="AU135" i="6"/>
  <c r="AU136" i="6"/>
  <c r="AU137" i="6"/>
  <c r="AU138" i="6"/>
  <c r="AU139" i="6"/>
  <c r="AU140" i="6"/>
  <c r="AU141" i="6"/>
  <c r="AU142" i="6"/>
  <c r="AU143" i="6"/>
  <c r="AU144" i="6"/>
  <c r="AU145" i="6"/>
  <c r="AU146" i="6"/>
  <c r="AU147" i="6"/>
  <c r="AU148" i="6"/>
  <c r="AU149" i="6"/>
  <c r="AU150" i="6"/>
  <c r="AU151" i="6"/>
  <c r="AU152" i="6"/>
  <c r="AU153" i="6"/>
  <c r="AU154" i="6"/>
  <c r="AU155" i="6"/>
  <c r="AU156" i="6"/>
  <c r="AU157" i="6"/>
  <c r="AU158" i="6"/>
  <c r="AU159" i="6"/>
  <c r="AU160" i="6"/>
  <c r="AU161" i="6"/>
  <c r="AU162" i="6"/>
  <c r="AU163" i="6"/>
  <c r="AU164" i="6"/>
  <c r="AU165" i="6"/>
  <c r="AU166" i="6"/>
  <c r="AU167" i="6"/>
  <c r="AU168" i="6"/>
  <c r="AU169" i="6"/>
  <c r="AU170" i="6"/>
  <c r="AU171" i="6"/>
  <c r="AU172" i="6"/>
  <c r="AU173" i="6"/>
  <c r="AU174" i="6"/>
  <c r="AU175" i="6"/>
  <c r="AU176" i="6"/>
  <c r="AU177" i="6"/>
  <c r="AU178" i="6"/>
  <c r="AU179" i="6"/>
  <c r="AU180" i="6"/>
  <c r="AU181" i="6"/>
  <c r="AU182" i="6"/>
  <c r="AU183" i="6"/>
  <c r="AU184" i="6"/>
  <c r="AU185" i="6"/>
  <c r="AU186" i="6"/>
  <c r="AU187" i="6"/>
  <c r="AU188" i="6"/>
  <c r="AU189" i="6"/>
  <c r="AU190" i="6"/>
  <c r="AU191" i="6"/>
  <c r="AU192" i="6"/>
  <c r="AU193" i="6"/>
  <c r="AU194" i="6"/>
  <c r="AU195" i="6"/>
  <c r="AU196" i="6"/>
  <c r="AU197" i="6"/>
  <c r="AU198" i="6"/>
  <c r="AU199" i="6"/>
  <c r="AU200" i="6"/>
  <c r="AU201" i="6"/>
  <c r="AU202" i="6"/>
  <c r="AU203" i="6"/>
  <c r="AU204" i="6"/>
  <c r="AU205" i="6"/>
  <c r="AU206" i="6"/>
  <c r="AU207" i="6"/>
  <c r="AU208" i="6"/>
  <c r="AU209" i="6"/>
  <c r="AU210" i="6"/>
  <c r="AU211" i="6"/>
  <c r="AU212" i="6"/>
  <c r="AU213" i="6"/>
  <c r="AU214" i="6"/>
  <c r="AU215" i="6"/>
  <c r="AU216" i="6"/>
  <c r="AU217" i="6"/>
  <c r="AU218" i="6"/>
  <c r="AU219" i="6"/>
  <c r="AU220" i="6"/>
  <c r="AU221" i="6"/>
  <c r="AU222" i="6"/>
  <c r="AU223" i="6"/>
  <c r="AU224" i="6"/>
  <c r="AU225" i="6"/>
  <c r="AU226" i="6"/>
  <c r="AU227" i="6"/>
  <c r="AU228" i="6"/>
  <c r="AU229" i="6"/>
  <c r="AU230" i="6"/>
  <c r="AU231" i="6"/>
  <c r="AU232" i="6"/>
  <c r="AU233" i="6"/>
  <c r="AU234" i="6"/>
  <c r="AU235" i="6"/>
  <c r="AU236" i="6"/>
  <c r="AU237" i="6"/>
  <c r="AU238" i="6"/>
  <c r="AU239" i="6"/>
  <c r="AU240" i="6"/>
  <c r="AU241" i="6"/>
  <c r="AU242" i="6"/>
  <c r="AU243" i="6"/>
  <c r="AU244" i="6"/>
  <c r="AU245" i="6"/>
  <c r="AU246" i="6"/>
  <c r="AU247" i="6"/>
  <c r="AU248" i="6"/>
  <c r="AU249" i="6"/>
  <c r="AU250" i="6"/>
  <c r="AU251" i="6"/>
  <c r="AU252" i="6"/>
  <c r="AU253" i="6"/>
  <c r="AU254" i="6"/>
  <c r="AU255" i="6"/>
  <c r="AU256" i="6"/>
  <c r="AU257" i="6"/>
  <c r="AU258" i="6"/>
  <c r="AU259" i="6"/>
  <c r="AU260" i="6"/>
  <c r="AU261" i="6"/>
  <c r="AU262" i="6"/>
  <c r="AU263" i="6"/>
  <c r="AU264" i="6"/>
  <c r="AU265" i="6"/>
  <c r="AU266" i="6"/>
  <c r="AU267" i="6"/>
  <c r="AU268" i="6"/>
  <c r="AU269" i="6"/>
  <c r="AU270" i="6"/>
  <c r="AU271" i="6"/>
  <c r="AU272" i="6"/>
  <c r="AU273" i="6"/>
  <c r="AU274" i="6"/>
  <c r="AU275" i="6"/>
  <c r="AU276" i="6"/>
  <c r="AU277" i="6"/>
  <c r="AU278" i="6"/>
  <c r="AU279" i="6"/>
  <c r="AU280" i="6"/>
  <c r="AU281" i="6"/>
  <c r="AU282" i="6"/>
  <c r="AU283" i="6"/>
  <c r="AU284" i="6"/>
  <c r="AU285" i="6"/>
  <c r="AU286" i="6"/>
  <c r="AU287" i="6"/>
  <c r="AU288" i="6"/>
  <c r="AU289" i="6"/>
  <c r="AU290" i="6"/>
  <c r="AU291" i="6"/>
  <c r="AU292" i="6"/>
  <c r="AU293" i="6"/>
  <c r="AU2" i="6"/>
  <c r="R2" i="6" l="1"/>
  <c r="AQ3" i="6" l="1"/>
  <c r="AQ4" i="6"/>
  <c r="AQ5" i="6"/>
  <c r="AQ6" i="6"/>
  <c r="AQ7" i="6"/>
  <c r="AQ8" i="6"/>
  <c r="AQ9" i="6"/>
  <c r="AQ10" i="6"/>
  <c r="AQ11" i="6"/>
  <c r="AQ12" i="6"/>
  <c r="AQ13" i="6"/>
  <c r="AQ14" i="6"/>
  <c r="AQ15" i="6"/>
  <c r="AQ16" i="6"/>
  <c r="AQ17" i="6"/>
  <c r="AQ18" i="6"/>
  <c r="AQ19" i="6"/>
  <c r="AQ20" i="6"/>
  <c r="AQ21" i="6"/>
  <c r="AQ22" i="6"/>
  <c r="AQ23" i="6"/>
  <c r="AQ24" i="6"/>
  <c r="AQ25" i="6"/>
  <c r="AQ26" i="6"/>
  <c r="AQ27" i="6"/>
  <c r="AQ28" i="6"/>
  <c r="AQ29" i="6"/>
  <c r="AQ30" i="6"/>
  <c r="AQ31" i="6"/>
  <c r="AQ32" i="6"/>
  <c r="AQ33" i="6"/>
  <c r="AQ34" i="6"/>
  <c r="AQ35" i="6"/>
  <c r="AQ36" i="6"/>
  <c r="AQ37" i="6"/>
  <c r="AQ38" i="6"/>
  <c r="AQ39" i="6"/>
  <c r="AQ40" i="6"/>
  <c r="AQ41" i="6"/>
  <c r="AQ42" i="6"/>
  <c r="AQ43" i="6"/>
  <c r="AQ44" i="6"/>
  <c r="AQ45" i="6"/>
  <c r="AQ46" i="6"/>
  <c r="AQ47" i="6"/>
  <c r="AQ48" i="6"/>
  <c r="AQ49" i="6"/>
  <c r="AQ50" i="6"/>
  <c r="AQ51" i="6"/>
  <c r="AQ52" i="6"/>
  <c r="AQ53" i="6"/>
  <c r="AQ54" i="6"/>
  <c r="AQ55" i="6"/>
  <c r="AQ56" i="6"/>
  <c r="AQ57" i="6"/>
  <c r="AQ58" i="6"/>
  <c r="AQ59" i="6"/>
  <c r="AQ60" i="6"/>
  <c r="AQ61" i="6"/>
  <c r="AQ62" i="6"/>
  <c r="AQ63" i="6"/>
  <c r="AQ64" i="6"/>
  <c r="AQ65" i="6"/>
  <c r="AQ66" i="6"/>
  <c r="AQ67" i="6"/>
  <c r="AQ68" i="6"/>
  <c r="AQ69" i="6"/>
  <c r="AQ70" i="6"/>
  <c r="AQ71" i="6"/>
  <c r="AQ72" i="6"/>
  <c r="AQ73" i="6"/>
  <c r="AQ74" i="6"/>
  <c r="AQ75" i="6"/>
  <c r="AQ76" i="6"/>
  <c r="AQ77" i="6"/>
  <c r="AQ78" i="6"/>
  <c r="AQ79" i="6"/>
  <c r="AQ80" i="6"/>
  <c r="AQ81" i="6"/>
  <c r="AQ82" i="6"/>
  <c r="AQ83" i="6"/>
  <c r="AQ84" i="6"/>
  <c r="AQ85" i="6"/>
  <c r="AQ86" i="6"/>
  <c r="AQ87" i="6"/>
  <c r="AQ88" i="6"/>
  <c r="AQ89" i="6"/>
  <c r="AQ90" i="6"/>
  <c r="AQ91" i="6"/>
  <c r="AQ92" i="6"/>
  <c r="AQ93" i="6"/>
  <c r="AQ94" i="6"/>
  <c r="AQ95" i="6"/>
  <c r="AQ96" i="6"/>
  <c r="AQ97" i="6"/>
  <c r="AQ98" i="6"/>
  <c r="AQ99" i="6"/>
  <c r="AQ100" i="6"/>
  <c r="AQ101" i="6"/>
  <c r="AQ102" i="6"/>
  <c r="AQ103" i="6"/>
  <c r="AQ104" i="6"/>
  <c r="AQ105" i="6"/>
  <c r="AQ106" i="6"/>
  <c r="AQ107" i="6"/>
  <c r="AQ108" i="6"/>
  <c r="AQ109" i="6"/>
  <c r="AQ110" i="6"/>
  <c r="AQ111" i="6"/>
  <c r="AQ112" i="6"/>
  <c r="AQ113" i="6"/>
  <c r="AQ114" i="6"/>
  <c r="AQ115" i="6"/>
  <c r="AQ116" i="6"/>
  <c r="AQ117" i="6"/>
  <c r="AQ118" i="6"/>
  <c r="AQ119" i="6"/>
  <c r="AQ120" i="6"/>
  <c r="AQ121" i="6"/>
  <c r="AQ122" i="6"/>
  <c r="AQ123" i="6"/>
  <c r="AQ124" i="6"/>
  <c r="AQ125" i="6"/>
  <c r="AQ126" i="6"/>
  <c r="AQ127" i="6"/>
  <c r="AQ128" i="6"/>
  <c r="AQ129" i="6"/>
  <c r="AQ130" i="6"/>
  <c r="AQ131" i="6"/>
  <c r="AQ132" i="6"/>
  <c r="AQ133" i="6"/>
  <c r="AQ134" i="6"/>
  <c r="AQ135" i="6"/>
  <c r="AQ136" i="6"/>
  <c r="AQ137" i="6"/>
  <c r="AQ138" i="6"/>
  <c r="AQ139" i="6"/>
  <c r="AQ140" i="6"/>
  <c r="AQ141" i="6"/>
  <c r="AQ142" i="6"/>
  <c r="AQ143" i="6"/>
  <c r="AQ144" i="6"/>
  <c r="AQ145" i="6"/>
  <c r="AQ146" i="6"/>
  <c r="AQ147" i="6"/>
  <c r="AQ148" i="6"/>
  <c r="AQ149" i="6"/>
  <c r="AQ150" i="6"/>
  <c r="AQ151" i="6"/>
  <c r="AQ152" i="6"/>
  <c r="AQ153" i="6"/>
  <c r="AQ154" i="6"/>
  <c r="AQ155" i="6"/>
  <c r="AQ156" i="6"/>
  <c r="AQ157" i="6"/>
  <c r="AQ158" i="6"/>
  <c r="AQ159" i="6"/>
  <c r="AQ160" i="6"/>
  <c r="AQ161" i="6"/>
  <c r="AQ162" i="6"/>
  <c r="AQ163" i="6"/>
  <c r="AQ164" i="6"/>
  <c r="AQ165" i="6"/>
  <c r="AQ166" i="6"/>
  <c r="AQ167" i="6"/>
  <c r="AQ168" i="6"/>
  <c r="AQ169" i="6"/>
  <c r="AQ170" i="6"/>
  <c r="AQ171" i="6"/>
  <c r="AQ172" i="6"/>
  <c r="AQ173" i="6"/>
  <c r="AQ174" i="6"/>
  <c r="AQ175" i="6"/>
  <c r="AQ176" i="6"/>
  <c r="AQ177" i="6"/>
  <c r="AQ178" i="6"/>
  <c r="AQ179" i="6"/>
  <c r="AQ180" i="6"/>
  <c r="AQ181" i="6"/>
  <c r="AQ182" i="6"/>
  <c r="AQ183" i="6"/>
  <c r="AQ184" i="6"/>
  <c r="AQ185" i="6"/>
  <c r="AQ186" i="6"/>
  <c r="AQ187" i="6"/>
  <c r="AQ188" i="6"/>
  <c r="AQ189" i="6"/>
  <c r="AQ190" i="6"/>
  <c r="AQ191" i="6"/>
  <c r="AQ192" i="6"/>
  <c r="AQ193" i="6"/>
  <c r="AQ194" i="6"/>
  <c r="AQ195" i="6"/>
  <c r="AQ196" i="6"/>
  <c r="AQ197" i="6"/>
  <c r="AQ198" i="6"/>
  <c r="AQ199" i="6"/>
  <c r="AQ200" i="6"/>
  <c r="AQ201" i="6"/>
  <c r="AQ202" i="6"/>
  <c r="AQ203" i="6"/>
  <c r="AQ204" i="6"/>
  <c r="AQ205" i="6"/>
  <c r="AQ206" i="6"/>
  <c r="AQ207" i="6"/>
  <c r="AQ208" i="6"/>
  <c r="AQ209" i="6"/>
  <c r="AQ210" i="6"/>
  <c r="AQ211" i="6"/>
  <c r="AQ212" i="6"/>
  <c r="AQ213" i="6"/>
  <c r="AQ214" i="6"/>
  <c r="AQ215" i="6"/>
  <c r="AQ216" i="6"/>
  <c r="AQ217" i="6"/>
  <c r="AQ218" i="6"/>
  <c r="AQ219" i="6"/>
  <c r="AQ220" i="6"/>
  <c r="AQ221" i="6"/>
  <c r="AQ222" i="6"/>
  <c r="AQ223" i="6"/>
  <c r="AQ224" i="6"/>
  <c r="AQ225" i="6"/>
  <c r="AQ226" i="6"/>
  <c r="AQ227" i="6"/>
  <c r="AQ228" i="6"/>
  <c r="AQ229" i="6"/>
  <c r="AQ230" i="6"/>
  <c r="AQ231" i="6"/>
  <c r="AQ232" i="6"/>
  <c r="AQ233" i="6"/>
  <c r="AQ234" i="6"/>
  <c r="AQ235" i="6"/>
  <c r="AQ236" i="6"/>
  <c r="AQ237" i="6"/>
  <c r="AQ238" i="6"/>
  <c r="AQ239" i="6"/>
  <c r="AQ240" i="6"/>
  <c r="AQ241" i="6"/>
  <c r="AQ242" i="6"/>
  <c r="AQ243" i="6"/>
  <c r="AQ244" i="6"/>
  <c r="AQ245" i="6"/>
  <c r="AQ246" i="6"/>
  <c r="AQ247" i="6"/>
  <c r="AQ248" i="6"/>
  <c r="AQ249" i="6"/>
  <c r="AQ250" i="6"/>
  <c r="AQ251" i="6"/>
  <c r="AQ252" i="6"/>
  <c r="AQ253" i="6"/>
  <c r="AQ254" i="6"/>
  <c r="AQ255" i="6"/>
  <c r="AQ256" i="6"/>
  <c r="AQ257" i="6"/>
  <c r="AQ258" i="6"/>
  <c r="AQ259" i="6"/>
  <c r="AQ260" i="6"/>
  <c r="AQ261" i="6"/>
  <c r="AQ262" i="6"/>
  <c r="AQ263" i="6"/>
  <c r="AQ264" i="6"/>
  <c r="AQ265" i="6"/>
  <c r="AQ266" i="6"/>
  <c r="AQ267" i="6"/>
  <c r="AQ268" i="6"/>
  <c r="AQ269" i="6"/>
  <c r="AQ270" i="6"/>
  <c r="AQ271" i="6"/>
  <c r="AQ272" i="6"/>
  <c r="AQ273" i="6"/>
  <c r="AQ274" i="6"/>
  <c r="AQ275" i="6"/>
  <c r="AQ276" i="6"/>
  <c r="AQ277" i="6"/>
  <c r="AQ278" i="6"/>
  <c r="AQ279" i="6"/>
  <c r="AQ280" i="6"/>
  <c r="AQ281" i="6"/>
  <c r="AQ282" i="6"/>
  <c r="AQ283" i="6"/>
  <c r="AQ284" i="6"/>
  <c r="AQ285" i="6"/>
  <c r="AQ286" i="6"/>
  <c r="AQ287" i="6"/>
  <c r="AQ288" i="6"/>
  <c r="AQ289" i="6"/>
  <c r="AQ290" i="6"/>
  <c r="AQ291" i="6"/>
  <c r="AQ292" i="6"/>
  <c r="AQ293" i="6"/>
  <c r="AQ294" i="6"/>
  <c r="AQ295" i="6"/>
  <c r="AQ296" i="6"/>
  <c r="AQ297" i="6"/>
  <c r="AQ298" i="6"/>
  <c r="AQ299" i="6"/>
  <c r="AQ300" i="6"/>
  <c r="AQ301" i="6"/>
  <c r="AQ302" i="6"/>
  <c r="AQ303" i="6"/>
  <c r="AQ304" i="6"/>
  <c r="AQ305" i="6"/>
  <c r="AQ306" i="6"/>
  <c r="AQ307" i="6"/>
  <c r="AQ308" i="6"/>
  <c r="AQ309" i="6"/>
  <c r="AQ310" i="6"/>
  <c r="AQ311" i="6"/>
  <c r="AQ312" i="6"/>
  <c r="AQ313" i="6"/>
  <c r="AQ314" i="6"/>
  <c r="AQ315" i="6"/>
  <c r="AQ316" i="6"/>
  <c r="AQ317" i="6"/>
  <c r="AQ318" i="6"/>
  <c r="AQ319" i="6"/>
  <c r="AQ320" i="6"/>
  <c r="AQ321" i="6"/>
  <c r="AQ322" i="6"/>
  <c r="AQ323" i="6"/>
  <c r="AQ324" i="6"/>
  <c r="AQ325" i="6"/>
  <c r="AQ326" i="6"/>
  <c r="AQ327" i="6"/>
  <c r="AQ328" i="6"/>
  <c r="AQ329" i="6"/>
  <c r="AQ330" i="6"/>
  <c r="AQ331" i="6"/>
  <c r="AQ332" i="6"/>
  <c r="AQ333" i="6"/>
  <c r="AQ334" i="6"/>
  <c r="AQ335" i="6"/>
  <c r="AQ336" i="6"/>
  <c r="AQ337" i="6"/>
  <c r="AQ338" i="6"/>
  <c r="AQ339" i="6"/>
  <c r="AQ340" i="6"/>
  <c r="AQ341" i="6"/>
  <c r="AQ342" i="6"/>
  <c r="AQ343" i="6"/>
  <c r="AQ344" i="6"/>
  <c r="AQ345" i="6"/>
  <c r="AQ346" i="6"/>
  <c r="AQ347" i="6"/>
  <c r="AQ348" i="6"/>
  <c r="AQ349" i="6"/>
  <c r="AQ350" i="6"/>
  <c r="AQ351" i="6"/>
  <c r="AQ352" i="6"/>
  <c r="AQ353" i="6"/>
  <c r="AQ354" i="6"/>
  <c r="AQ355" i="6"/>
  <c r="AQ356" i="6"/>
  <c r="AQ357" i="6"/>
  <c r="AQ358" i="6"/>
  <c r="AQ359" i="6"/>
  <c r="AQ360" i="6"/>
  <c r="AQ361" i="6"/>
  <c r="AQ362" i="6"/>
  <c r="AQ363" i="6"/>
  <c r="AQ364" i="6"/>
  <c r="AQ365" i="6"/>
  <c r="AQ366" i="6"/>
  <c r="AQ367" i="6"/>
  <c r="AQ368" i="6"/>
  <c r="AQ369" i="6"/>
  <c r="AQ370" i="6"/>
  <c r="AO3" i="6"/>
  <c r="AO4" i="6"/>
  <c r="AO5" i="6"/>
  <c r="AO6" i="6"/>
  <c r="AO7" i="6"/>
  <c r="AO8" i="6"/>
  <c r="AO9" i="6"/>
  <c r="AO10" i="6"/>
  <c r="AO11" i="6"/>
  <c r="AO12" i="6"/>
  <c r="AO13" i="6"/>
  <c r="AO14" i="6"/>
  <c r="AO15" i="6"/>
  <c r="AO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75" i="6"/>
  <c r="AO76" i="6"/>
  <c r="AO77" i="6"/>
  <c r="AO78" i="6"/>
  <c r="AO79" i="6"/>
  <c r="AO80" i="6"/>
  <c r="AO81" i="6"/>
  <c r="AO82" i="6"/>
  <c r="AO83" i="6"/>
  <c r="AO84" i="6"/>
  <c r="AO85" i="6"/>
  <c r="AO86" i="6"/>
  <c r="AO87" i="6"/>
  <c r="AO88" i="6"/>
  <c r="AO89" i="6"/>
  <c r="AO90" i="6"/>
  <c r="AO91" i="6"/>
  <c r="AO92" i="6"/>
  <c r="AO93" i="6"/>
  <c r="AO94" i="6"/>
  <c r="AO95" i="6"/>
  <c r="AO96" i="6"/>
  <c r="AO97" i="6"/>
  <c r="AO98" i="6"/>
  <c r="AO99" i="6"/>
  <c r="AO100" i="6"/>
  <c r="AO101" i="6"/>
  <c r="AO102" i="6"/>
  <c r="AO103" i="6"/>
  <c r="AO104" i="6"/>
  <c r="AO105" i="6"/>
  <c r="AO106" i="6"/>
  <c r="AO107" i="6"/>
  <c r="AO108" i="6"/>
  <c r="AO109" i="6"/>
  <c r="AO110" i="6"/>
  <c r="AO111" i="6"/>
  <c r="AO112" i="6"/>
  <c r="AO113" i="6"/>
  <c r="AO114" i="6"/>
  <c r="AO115" i="6"/>
  <c r="AO116" i="6"/>
  <c r="AO117" i="6"/>
  <c r="AO118" i="6"/>
  <c r="AO119" i="6"/>
  <c r="AO120" i="6"/>
  <c r="AO121" i="6"/>
  <c r="AO122" i="6"/>
  <c r="AO123" i="6"/>
  <c r="AO124" i="6"/>
  <c r="AO125" i="6"/>
  <c r="AO126" i="6"/>
  <c r="AO127" i="6"/>
  <c r="AO128" i="6"/>
  <c r="AO129" i="6"/>
  <c r="AO130" i="6"/>
  <c r="AO131" i="6"/>
  <c r="AO132" i="6"/>
  <c r="AO133" i="6"/>
  <c r="AO134" i="6"/>
  <c r="AO135" i="6"/>
  <c r="AO136" i="6"/>
  <c r="AO137" i="6"/>
  <c r="AO138" i="6"/>
  <c r="AO139" i="6"/>
  <c r="AO140" i="6"/>
  <c r="AO141" i="6"/>
  <c r="AO142" i="6"/>
  <c r="AO143" i="6"/>
  <c r="AO144" i="6"/>
  <c r="AO145" i="6"/>
  <c r="AO146" i="6"/>
  <c r="AO147" i="6"/>
  <c r="AO148" i="6"/>
  <c r="AO149" i="6"/>
  <c r="AO150" i="6"/>
  <c r="AO151" i="6"/>
  <c r="AO152" i="6"/>
  <c r="AO153" i="6"/>
  <c r="AO154" i="6"/>
  <c r="AO155" i="6"/>
  <c r="AO156" i="6"/>
  <c r="AO157" i="6"/>
  <c r="AO158" i="6"/>
  <c r="AO159" i="6"/>
  <c r="AO160" i="6"/>
  <c r="AO161" i="6"/>
  <c r="AO162" i="6"/>
  <c r="AO163" i="6"/>
  <c r="AO164" i="6"/>
  <c r="AO165" i="6"/>
  <c r="AO166" i="6"/>
  <c r="AO167" i="6"/>
  <c r="AO168" i="6"/>
  <c r="AO169" i="6"/>
  <c r="AO170" i="6"/>
  <c r="AO171" i="6"/>
  <c r="AO172" i="6"/>
  <c r="AO173" i="6"/>
  <c r="AO174" i="6"/>
  <c r="AO175" i="6"/>
  <c r="AO176" i="6"/>
  <c r="AO177" i="6"/>
  <c r="AO178" i="6"/>
  <c r="AO179" i="6"/>
  <c r="AO180" i="6"/>
  <c r="AO181" i="6"/>
  <c r="AO182" i="6"/>
  <c r="AO183" i="6"/>
  <c r="AO184" i="6"/>
  <c r="AO185" i="6"/>
  <c r="AO186" i="6"/>
  <c r="AO187" i="6"/>
  <c r="AO188" i="6"/>
  <c r="AO189" i="6"/>
  <c r="AO190" i="6"/>
  <c r="AO191" i="6"/>
  <c r="AO192" i="6"/>
  <c r="AO193" i="6"/>
  <c r="AO194" i="6"/>
  <c r="AO195" i="6"/>
  <c r="AO196" i="6"/>
  <c r="AO197" i="6"/>
  <c r="AO198" i="6"/>
  <c r="AO199" i="6"/>
  <c r="AO200" i="6"/>
  <c r="AO201" i="6"/>
  <c r="AO202" i="6"/>
  <c r="AO203" i="6"/>
  <c r="AO204" i="6"/>
  <c r="AO205" i="6"/>
  <c r="AO206" i="6"/>
  <c r="AO207" i="6"/>
  <c r="AO208" i="6"/>
  <c r="AO209" i="6"/>
  <c r="AO210" i="6"/>
  <c r="AO211" i="6"/>
  <c r="AO212" i="6"/>
  <c r="AO213" i="6"/>
  <c r="AO214" i="6"/>
  <c r="AO215" i="6"/>
  <c r="AO216" i="6"/>
  <c r="AO217" i="6"/>
  <c r="AO218" i="6"/>
  <c r="AO219" i="6"/>
  <c r="AO220" i="6"/>
  <c r="AO221" i="6"/>
  <c r="AO222" i="6"/>
  <c r="AO223" i="6"/>
  <c r="AO224" i="6"/>
  <c r="AO225" i="6"/>
  <c r="AO226" i="6"/>
  <c r="AO227" i="6"/>
  <c r="AO228" i="6"/>
  <c r="AO229" i="6"/>
  <c r="AO230" i="6"/>
  <c r="AO231" i="6"/>
  <c r="AO232" i="6"/>
  <c r="AO233" i="6"/>
  <c r="AO234" i="6"/>
  <c r="AO235" i="6"/>
  <c r="AO236" i="6"/>
  <c r="AO237" i="6"/>
  <c r="AO238" i="6"/>
  <c r="AO239" i="6"/>
  <c r="AO240" i="6"/>
  <c r="AO241" i="6"/>
  <c r="AO242" i="6"/>
  <c r="AO243" i="6"/>
  <c r="AO244" i="6"/>
  <c r="AO245" i="6"/>
  <c r="AO246" i="6"/>
  <c r="AO247" i="6"/>
  <c r="AO248" i="6"/>
  <c r="AO249" i="6"/>
  <c r="AO250" i="6"/>
  <c r="AO251" i="6"/>
  <c r="AO252" i="6"/>
  <c r="AO253" i="6"/>
  <c r="AO254" i="6"/>
  <c r="AO255" i="6"/>
  <c r="AO256" i="6"/>
  <c r="AO257" i="6"/>
  <c r="AO258" i="6"/>
  <c r="AO259" i="6"/>
  <c r="AO260" i="6"/>
  <c r="AO261" i="6"/>
  <c r="AO262" i="6"/>
  <c r="AO263" i="6"/>
  <c r="AO264" i="6"/>
  <c r="AO265" i="6"/>
  <c r="AO266" i="6"/>
  <c r="AO267" i="6"/>
  <c r="AO268" i="6"/>
  <c r="AO269" i="6"/>
  <c r="AO270" i="6"/>
  <c r="AO271" i="6"/>
  <c r="AO272" i="6"/>
  <c r="AO273" i="6"/>
  <c r="AO274" i="6"/>
  <c r="AO275" i="6"/>
  <c r="AO276" i="6"/>
  <c r="AO277" i="6"/>
  <c r="AO278" i="6"/>
  <c r="AO279" i="6"/>
  <c r="AO280" i="6"/>
  <c r="AO281" i="6"/>
  <c r="AO282" i="6"/>
  <c r="AO283" i="6"/>
  <c r="AO284" i="6"/>
  <c r="AO285" i="6"/>
  <c r="AO286" i="6"/>
  <c r="AO287" i="6"/>
  <c r="AO288" i="6"/>
  <c r="AO289" i="6"/>
  <c r="AO290" i="6"/>
  <c r="AO291" i="6"/>
  <c r="AO292" i="6"/>
  <c r="AO293" i="6"/>
  <c r="AO294" i="6"/>
  <c r="AO295" i="6"/>
  <c r="AO296" i="6"/>
  <c r="AO297" i="6"/>
  <c r="AO298" i="6"/>
  <c r="AO299" i="6"/>
  <c r="AO300" i="6"/>
  <c r="AO301" i="6"/>
  <c r="AO302" i="6"/>
  <c r="AO303" i="6"/>
  <c r="AO304" i="6"/>
  <c r="AO305" i="6"/>
  <c r="AO306" i="6"/>
  <c r="AO307" i="6"/>
  <c r="AO308" i="6"/>
  <c r="AO309" i="6"/>
  <c r="AO310" i="6"/>
  <c r="AO311" i="6"/>
  <c r="AO312" i="6"/>
  <c r="AO313" i="6"/>
  <c r="AO314" i="6"/>
  <c r="AO315" i="6"/>
  <c r="AO316" i="6"/>
  <c r="AO317" i="6"/>
  <c r="AO318" i="6"/>
  <c r="AO319" i="6"/>
  <c r="AO320" i="6"/>
  <c r="AO321" i="6"/>
  <c r="AO322" i="6"/>
  <c r="AO323" i="6"/>
  <c r="AO324" i="6"/>
  <c r="AO325" i="6"/>
  <c r="AO326" i="6"/>
  <c r="AO327" i="6"/>
  <c r="AO328" i="6"/>
  <c r="AO329" i="6"/>
  <c r="AO330" i="6"/>
  <c r="AO331" i="6"/>
  <c r="AO332" i="6"/>
  <c r="AO333" i="6"/>
  <c r="AO334" i="6"/>
  <c r="AO335" i="6"/>
  <c r="AO336" i="6"/>
  <c r="AO337" i="6"/>
  <c r="AO338" i="6"/>
  <c r="AO339" i="6"/>
  <c r="AO340" i="6"/>
  <c r="AO341" i="6"/>
  <c r="AO342" i="6"/>
  <c r="AO343" i="6"/>
  <c r="AO344" i="6"/>
  <c r="AO345" i="6"/>
  <c r="AO346" i="6"/>
  <c r="AO347" i="6"/>
  <c r="AO348" i="6"/>
  <c r="AO349" i="6"/>
  <c r="AO350" i="6"/>
  <c r="AO351" i="6"/>
  <c r="AO352" i="6"/>
  <c r="AO353" i="6"/>
  <c r="AO354" i="6"/>
  <c r="AO355" i="6"/>
  <c r="AO356" i="6"/>
  <c r="AO357" i="6"/>
  <c r="AO358" i="6"/>
  <c r="AO359" i="6"/>
  <c r="AO360" i="6"/>
  <c r="AO361" i="6"/>
  <c r="AO362" i="6"/>
  <c r="AO363" i="6"/>
  <c r="AO364" i="6"/>
  <c r="AO365" i="6"/>
  <c r="AO366" i="6"/>
  <c r="AO367" i="6"/>
  <c r="AO368" i="6"/>
  <c r="AO369" i="6"/>
  <c r="AO370" i="6"/>
  <c r="AO2" i="6"/>
  <c r="AL1" i="6"/>
  <c r="Q1" i="6" l="1"/>
  <c r="Z2" i="6"/>
  <c r="A8" i="2" l="1"/>
  <c r="I7" i="2" l="1"/>
  <c r="I6" i="2"/>
  <c r="R366" i="6"/>
  <c r="Z366" i="6" s="1"/>
  <c r="R365" i="6"/>
  <c r="Z365" i="6" s="1"/>
  <c r="R363" i="6"/>
  <c r="Z363" i="6" s="1"/>
  <c r="R362" i="6"/>
  <c r="Z362" i="6" s="1"/>
  <c r="R361" i="6"/>
  <c r="Z361" i="6" s="1"/>
  <c r="R359" i="6"/>
  <c r="Z359" i="6" s="1"/>
  <c r="R358" i="6"/>
  <c r="Z358" i="6" s="1"/>
  <c r="R357" i="6"/>
  <c r="Z357" i="6" s="1"/>
  <c r="R356" i="6"/>
  <c r="Z356" i="6" s="1"/>
  <c r="R353" i="6"/>
  <c r="Z353" i="6" s="1"/>
  <c r="R352" i="6"/>
  <c r="Z352" i="6" s="1"/>
  <c r="R351" i="6"/>
  <c r="Z351" i="6" s="1"/>
  <c r="R349" i="6"/>
  <c r="Z349" i="6" s="1"/>
  <c r="R348" i="6"/>
  <c r="Z348" i="6" s="1"/>
  <c r="R347" i="6"/>
  <c r="Z347" i="6" s="1"/>
  <c r="R345" i="6"/>
  <c r="Z345" i="6" s="1"/>
  <c r="R344" i="6"/>
  <c r="Z344" i="6" s="1"/>
  <c r="R343" i="6"/>
  <c r="Z343" i="6" s="1"/>
  <c r="R342" i="6"/>
  <c r="Z342" i="6" s="1"/>
  <c r="R341" i="6"/>
  <c r="Z341" i="6" s="1"/>
  <c r="R340" i="6"/>
  <c r="Z340" i="6" s="1"/>
  <c r="R339" i="6"/>
  <c r="Z339" i="6" s="1"/>
  <c r="R337" i="6"/>
  <c r="Z337" i="6" s="1"/>
  <c r="R336" i="6"/>
  <c r="Z336" i="6" s="1"/>
  <c r="R335" i="6"/>
  <c r="Z335" i="6" s="1"/>
  <c r="R334" i="6"/>
  <c r="Z334" i="6" s="1"/>
  <c r="R333" i="6"/>
  <c r="Z333" i="6" s="1"/>
  <c r="R332" i="6"/>
  <c r="Z332" i="6" s="1"/>
  <c r="R330" i="6"/>
  <c r="Z330" i="6" s="1"/>
  <c r="R329" i="6"/>
  <c r="Z329" i="6" s="1"/>
  <c r="R328" i="6"/>
  <c r="Z328" i="6" s="1"/>
  <c r="R327" i="6"/>
  <c r="Z327" i="6" s="1"/>
  <c r="R326" i="6"/>
  <c r="Z326" i="6" s="1"/>
  <c r="R325" i="6"/>
  <c r="Z325" i="6" s="1"/>
  <c r="R321" i="6"/>
  <c r="Z321" i="6" s="1"/>
  <c r="R320" i="6"/>
  <c r="Z320" i="6" s="1"/>
  <c r="R319" i="6"/>
  <c r="Z319" i="6" s="1"/>
  <c r="R318" i="6"/>
  <c r="Z318" i="6" s="1"/>
  <c r="R317" i="6"/>
  <c r="Z317" i="6" s="1"/>
  <c r="R316" i="6"/>
  <c r="Z316" i="6" s="1"/>
  <c r="R314" i="6"/>
  <c r="Z314" i="6" s="1"/>
  <c r="R313" i="6"/>
  <c r="Z313" i="6" s="1"/>
  <c r="R312" i="6"/>
  <c r="Z312" i="6" s="1"/>
  <c r="R311" i="6"/>
  <c r="Z311" i="6" s="1"/>
  <c r="R310" i="6"/>
  <c r="Z310" i="6" s="1"/>
  <c r="R309" i="6"/>
  <c r="Z309" i="6" s="1"/>
  <c r="R308" i="6"/>
  <c r="Z308" i="6" s="1"/>
  <c r="R306" i="6"/>
  <c r="Z306" i="6" s="1"/>
  <c r="R305" i="6"/>
  <c r="Z305" i="6" s="1"/>
  <c r="R304" i="6"/>
  <c r="Z304" i="6" s="1"/>
  <c r="R303" i="6"/>
  <c r="Z303" i="6" s="1"/>
  <c r="R302" i="6"/>
  <c r="Z302" i="6" s="1"/>
  <c r="R301" i="6"/>
  <c r="Z301" i="6" s="1"/>
  <c r="R300" i="6"/>
  <c r="Z300" i="6" s="1"/>
  <c r="R298" i="6"/>
  <c r="Z298" i="6" s="1"/>
  <c r="R297" i="6"/>
  <c r="Z297" i="6" s="1"/>
  <c r="R296" i="6"/>
  <c r="Z296" i="6" s="1"/>
  <c r="R295" i="6"/>
  <c r="Z295" i="6" s="1"/>
  <c r="R294" i="6"/>
  <c r="Z294" i="6" s="1"/>
  <c r="R293" i="6"/>
  <c r="Z293" i="6" s="1"/>
  <c r="R292" i="6"/>
  <c r="Z292" i="6" s="1"/>
  <c r="R290" i="6"/>
  <c r="Z290" i="6" s="1"/>
  <c r="R289" i="6"/>
  <c r="Z289" i="6" s="1"/>
  <c r="R287" i="6"/>
  <c r="Z287" i="6" s="1"/>
  <c r="R286" i="6"/>
  <c r="Z286" i="6" s="1"/>
  <c r="R285" i="6"/>
  <c r="Z285" i="6" s="1"/>
  <c r="R284" i="6"/>
  <c r="Z284" i="6" s="1"/>
  <c r="R282" i="6"/>
  <c r="Z282" i="6" s="1"/>
  <c r="R281" i="6"/>
  <c r="Z281" i="6" s="1"/>
  <c r="R280" i="6"/>
  <c r="Z280" i="6" s="1"/>
  <c r="R279" i="6"/>
  <c r="Z279" i="6" s="1"/>
  <c r="R278" i="6"/>
  <c r="Z278" i="6" s="1"/>
  <c r="R277" i="6"/>
  <c r="Z277" i="6" s="1"/>
  <c r="R276" i="6"/>
  <c r="Z276" i="6" s="1"/>
  <c r="R274" i="6"/>
  <c r="Z274" i="6" s="1"/>
  <c r="R273" i="6"/>
  <c r="Z273" i="6" s="1"/>
  <c r="R272" i="6"/>
  <c r="Z272" i="6" s="1"/>
  <c r="R271" i="6"/>
  <c r="Z271" i="6" s="1"/>
  <c r="R270" i="6"/>
  <c r="Z270" i="6" s="1"/>
  <c r="R269" i="6"/>
  <c r="Z269" i="6" s="1"/>
  <c r="R268" i="6"/>
  <c r="Z268" i="6" s="1"/>
  <c r="R266" i="6"/>
  <c r="Z266" i="6" s="1"/>
  <c r="R265" i="6"/>
  <c r="Z265" i="6" s="1"/>
  <c r="R264" i="6"/>
  <c r="Z264" i="6" s="1"/>
  <c r="R263" i="6"/>
  <c r="Z263" i="6" s="1"/>
  <c r="R262" i="6"/>
  <c r="Z262" i="6" s="1"/>
  <c r="R261" i="6"/>
  <c r="Z261" i="6" s="1"/>
  <c r="R260" i="6"/>
  <c r="Z260" i="6" s="1"/>
  <c r="R258" i="6"/>
  <c r="Z258" i="6" s="1"/>
  <c r="R257" i="6"/>
  <c r="Z257" i="6" s="1"/>
  <c r="R255" i="6"/>
  <c r="Z255" i="6" s="1"/>
  <c r="R254" i="6"/>
  <c r="Z254" i="6" s="1"/>
  <c r="R253" i="6"/>
  <c r="Z253" i="6" s="1"/>
  <c r="R252" i="6"/>
  <c r="Z252" i="6" s="1"/>
  <c r="R250" i="6"/>
  <c r="Z250" i="6" s="1"/>
  <c r="R249" i="6"/>
  <c r="Z249" i="6" s="1"/>
  <c r="R248" i="6"/>
  <c r="Z248" i="6" s="1"/>
  <c r="R247" i="6"/>
  <c r="Z247" i="6" s="1"/>
  <c r="R246" i="6"/>
  <c r="Z246" i="6" s="1"/>
  <c r="R245" i="6"/>
  <c r="Z245" i="6" s="1"/>
  <c r="R244" i="6"/>
  <c r="Z244" i="6" s="1"/>
  <c r="R242" i="6"/>
  <c r="Z242" i="6" s="1"/>
  <c r="R241" i="6"/>
  <c r="Z241" i="6" s="1"/>
  <c r="R240" i="6"/>
  <c r="Z240" i="6" s="1"/>
  <c r="R239" i="6"/>
  <c r="Z239" i="6" s="1"/>
  <c r="R238" i="6"/>
  <c r="Z238" i="6" s="1"/>
  <c r="R237" i="6"/>
  <c r="Z237" i="6" s="1"/>
  <c r="R236" i="6"/>
  <c r="Z236" i="6" s="1"/>
  <c r="R234" i="6"/>
  <c r="Z234" i="6" s="1"/>
  <c r="R233" i="6"/>
  <c r="Z233" i="6" s="1"/>
  <c r="R232" i="6"/>
  <c r="Z232" i="6" s="1"/>
  <c r="R231" i="6"/>
  <c r="Z231" i="6" s="1"/>
  <c r="R230" i="6"/>
  <c r="Z230" i="6" s="1"/>
  <c r="R229" i="6"/>
  <c r="Z229" i="6" s="1"/>
  <c r="R228" i="6"/>
  <c r="Z228" i="6" s="1"/>
  <c r="R226" i="6"/>
  <c r="Z226" i="6" s="1"/>
  <c r="R225" i="6"/>
  <c r="Z225" i="6" s="1"/>
  <c r="R223" i="6"/>
  <c r="Z223" i="6" s="1"/>
  <c r="R222" i="6"/>
  <c r="Z222" i="6" s="1"/>
  <c r="R221" i="6"/>
  <c r="Z221" i="6" s="1"/>
  <c r="R220" i="6"/>
  <c r="Z220" i="6" s="1"/>
  <c r="R218" i="6"/>
  <c r="Z218" i="6" s="1"/>
  <c r="R217" i="6"/>
  <c r="Z217" i="6" s="1"/>
  <c r="R216" i="6"/>
  <c r="Z216" i="6" s="1"/>
  <c r="R215" i="6"/>
  <c r="Z215" i="6" s="1"/>
  <c r="R214" i="6"/>
  <c r="Z214" i="6" s="1"/>
  <c r="R213" i="6"/>
  <c r="Z213" i="6" s="1"/>
  <c r="R212" i="6"/>
  <c r="Z212" i="6" s="1"/>
  <c r="R211" i="6"/>
  <c r="Z211" i="6" s="1"/>
  <c r="R210" i="6"/>
  <c r="Z210" i="6" s="1"/>
  <c r="R209" i="6"/>
  <c r="Z209" i="6" s="1"/>
  <c r="R207" i="6"/>
  <c r="Z207" i="6" s="1"/>
  <c r="R206" i="6"/>
  <c r="Z206" i="6" s="1"/>
  <c r="R205" i="6"/>
  <c r="Z205" i="6" s="1"/>
  <c r="R204" i="6"/>
  <c r="Z204" i="6" s="1"/>
  <c r="R203" i="6"/>
  <c r="Z203" i="6" s="1"/>
  <c r="R202" i="6"/>
  <c r="Z202" i="6" s="1"/>
  <c r="R201" i="6"/>
  <c r="Z201" i="6" s="1"/>
  <c r="R200" i="6"/>
  <c r="Z200" i="6" s="1"/>
  <c r="R199" i="6"/>
  <c r="Z199" i="6" s="1"/>
  <c r="R198" i="6"/>
  <c r="Z198" i="6" s="1"/>
  <c r="R197" i="6"/>
  <c r="Z197" i="6" s="1"/>
  <c r="R196" i="6"/>
  <c r="Z196" i="6" s="1"/>
  <c r="R195" i="6"/>
  <c r="Z195" i="6" s="1"/>
  <c r="R194" i="6"/>
  <c r="Z194" i="6" s="1"/>
  <c r="R193" i="6"/>
  <c r="Z193" i="6" s="1"/>
  <c r="R192" i="6"/>
  <c r="Z192" i="6" s="1"/>
  <c r="R191" i="6"/>
  <c r="Z191" i="6" s="1"/>
  <c r="R190" i="6"/>
  <c r="Z190" i="6" s="1"/>
  <c r="R189" i="6"/>
  <c r="Z189" i="6" s="1"/>
  <c r="R188" i="6"/>
  <c r="Z188" i="6" s="1"/>
  <c r="R187" i="6"/>
  <c r="Z187" i="6" s="1"/>
  <c r="R186" i="6"/>
  <c r="Z186" i="6" s="1"/>
  <c r="R185" i="6"/>
  <c r="Z185" i="6" s="1"/>
  <c r="R184" i="6"/>
  <c r="Z184" i="6" s="1"/>
  <c r="R183" i="6"/>
  <c r="Z183" i="6" s="1"/>
  <c r="R182" i="6"/>
  <c r="Z182" i="6" s="1"/>
  <c r="R181" i="6"/>
  <c r="Z181" i="6" s="1"/>
  <c r="R179" i="6"/>
  <c r="Z179" i="6" s="1"/>
  <c r="R178" i="6"/>
  <c r="Z178" i="6" s="1"/>
  <c r="R177" i="6"/>
  <c r="Z177" i="6" s="1"/>
  <c r="R176" i="6"/>
  <c r="Z176" i="6" s="1"/>
  <c r="R175" i="6"/>
  <c r="Z175" i="6" s="1"/>
  <c r="R174" i="6"/>
  <c r="Z174" i="6" s="1"/>
  <c r="R173" i="6"/>
  <c r="Z173" i="6" s="1"/>
  <c r="R172" i="6"/>
  <c r="Z172" i="6" s="1"/>
  <c r="R171" i="6"/>
  <c r="Z171" i="6" s="1"/>
  <c r="R170" i="6"/>
  <c r="Z170" i="6" s="1"/>
  <c r="R169" i="6"/>
  <c r="Z169" i="6" s="1"/>
  <c r="R168" i="6"/>
  <c r="Z168" i="6" s="1"/>
  <c r="R167" i="6"/>
  <c r="Z167" i="6" s="1"/>
  <c r="R166" i="6"/>
  <c r="Z166" i="6" s="1"/>
  <c r="R165" i="6"/>
  <c r="Z165" i="6" s="1"/>
  <c r="R164" i="6"/>
  <c r="Z164" i="6" s="1"/>
  <c r="R163" i="6"/>
  <c r="Z163" i="6" s="1"/>
  <c r="R162" i="6"/>
  <c r="Z162" i="6" s="1"/>
  <c r="R161" i="6"/>
  <c r="Z161" i="6" s="1"/>
  <c r="R160" i="6"/>
  <c r="Z160" i="6" s="1"/>
  <c r="R159" i="6"/>
  <c r="Z159" i="6" s="1"/>
  <c r="R158" i="6"/>
  <c r="Z158" i="6" s="1"/>
  <c r="R157" i="6"/>
  <c r="Z157" i="6" s="1"/>
  <c r="R156" i="6"/>
  <c r="Z156" i="6" s="1"/>
  <c r="R155" i="6"/>
  <c r="Z155" i="6" s="1"/>
  <c r="R154" i="6"/>
  <c r="Z154" i="6" s="1"/>
  <c r="R153" i="6"/>
  <c r="Z153" i="6" s="1"/>
  <c r="R152" i="6"/>
  <c r="Z152" i="6" s="1"/>
  <c r="R151" i="6"/>
  <c r="Z151" i="6" s="1"/>
  <c r="R150" i="6"/>
  <c r="Z150" i="6" s="1"/>
  <c r="R149" i="6"/>
  <c r="Z149" i="6" s="1"/>
  <c r="R148" i="6"/>
  <c r="Z148" i="6" s="1"/>
  <c r="R147" i="6"/>
  <c r="Z147" i="6" s="1"/>
  <c r="R146" i="6"/>
  <c r="Z146" i="6" s="1"/>
  <c r="R145" i="6"/>
  <c r="Z145" i="6" s="1"/>
  <c r="R144" i="6"/>
  <c r="Z144" i="6" s="1"/>
  <c r="R143" i="6"/>
  <c r="Z143" i="6" s="1"/>
  <c r="R142" i="6"/>
  <c r="Z142" i="6" s="1"/>
  <c r="R141" i="6"/>
  <c r="Z141" i="6" s="1"/>
  <c r="R140" i="6"/>
  <c r="Z140" i="6" s="1"/>
  <c r="R139" i="6"/>
  <c r="Z139" i="6" s="1"/>
  <c r="R138" i="6"/>
  <c r="Z138" i="6" s="1"/>
  <c r="R137" i="6"/>
  <c r="Z137" i="6" s="1"/>
  <c r="R136" i="6"/>
  <c r="Z136" i="6" s="1"/>
  <c r="R135" i="6"/>
  <c r="Z135" i="6" s="1"/>
  <c r="R134" i="6"/>
  <c r="Z134" i="6" s="1"/>
  <c r="R133" i="6"/>
  <c r="Z133" i="6" s="1"/>
  <c r="R132" i="6"/>
  <c r="Z132" i="6" s="1"/>
  <c r="R131" i="6"/>
  <c r="Z131" i="6" s="1"/>
  <c r="R130" i="6"/>
  <c r="Z130" i="6" s="1"/>
  <c r="R129" i="6"/>
  <c r="Z129" i="6" s="1"/>
  <c r="R128" i="6"/>
  <c r="Z128" i="6" s="1"/>
  <c r="R127" i="6"/>
  <c r="Z127" i="6" s="1"/>
  <c r="R126" i="6"/>
  <c r="Z126" i="6" s="1"/>
  <c r="R125" i="6"/>
  <c r="Z125" i="6" s="1"/>
  <c r="R124" i="6"/>
  <c r="Z124" i="6" s="1"/>
  <c r="R123" i="6"/>
  <c r="Z123" i="6" s="1"/>
  <c r="R122" i="6"/>
  <c r="Z122" i="6" s="1"/>
  <c r="R121" i="6"/>
  <c r="Z121" i="6" s="1"/>
  <c r="R120" i="6"/>
  <c r="Z120" i="6" s="1"/>
  <c r="R119" i="6"/>
  <c r="Z119" i="6" s="1"/>
  <c r="R118" i="6"/>
  <c r="Z118" i="6" s="1"/>
  <c r="R117" i="6"/>
  <c r="Z117" i="6" s="1"/>
  <c r="R116" i="6"/>
  <c r="Z116" i="6" s="1"/>
  <c r="R115" i="6"/>
  <c r="Z115" i="6" s="1"/>
  <c r="R114" i="6"/>
  <c r="Z114" i="6" s="1"/>
  <c r="R113" i="6"/>
  <c r="Z113" i="6" s="1"/>
  <c r="R112" i="6"/>
  <c r="Z112" i="6" s="1"/>
  <c r="R111" i="6"/>
  <c r="Z111" i="6" s="1"/>
  <c r="R110" i="6"/>
  <c r="Z110" i="6" s="1"/>
  <c r="R109" i="6"/>
  <c r="Z109" i="6" s="1"/>
  <c r="R108" i="6"/>
  <c r="Z108" i="6" s="1"/>
  <c r="R107" i="6"/>
  <c r="Z107" i="6" s="1"/>
  <c r="R106" i="6"/>
  <c r="Z106" i="6" s="1"/>
  <c r="R105" i="6"/>
  <c r="Z105" i="6" s="1"/>
  <c r="R104" i="6"/>
  <c r="Z104" i="6" s="1"/>
  <c r="R103" i="6"/>
  <c r="Z103" i="6" s="1"/>
  <c r="R102" i="6"/>
  <c r="Z102" i="6" s="1"/>
  <c r="R101" i="6"/>
  <c r="Z101" i="6" s="1"/>
  <c r="R100" i="6"/>
  <c r="Z100" i="6" s="1"/>
  <c r="R99" i="6"/>
  <c r="Z99" i="6" s="1"/>
  <c r="R98" i="6"/>
  <c r="Z98" i="6" s="1"/>
  <c r="R97" i="6"/>
  <c r="Z97" i="6" s="1"/>
  <c r="R96" i="6"/>
  <c r="Z96" i="6" s="1"/>
  <c r="R95" i="6"/>
  <c r="Z95" i="6" s="1"/>
  <c r="R94" i="6"/>
  <c r="Z94" i="6" s="1"/>
  <c r="R93" i="6"/>
  <c r="Z93" i="6" s="1"/>
  <c r="R92" i="6"/>
  <c r="Z92" i="6" s="1"/>
  <c r="R91" i="6"/>
  <c r="Z91" i="6" s="1"/>
  <c r="R90" i="6"/>
  <c r="Z90" i="6" s="1"/>
  <c r="R89" i="6"/>
  <c r="Z89" i="6" s="1"/>
  <c r="R88" i="6"/>
  <c r="Z88" i="6" s="1"/>
  <c r="R87" i="6"/>
  <c r="Z87" i="6" s="1"/>
  <c r="R86" i="6"/>
  <c r="Z86" i="6" s="1"/>
  <c r="R85" i="6"/>
  <c r="Z85" i="6" s="1"/>
  <c r="R84" i="6"/>
  <c r="Z84" i="6" s="1"/>
  <c r="R83" i="6"/>
  <c r="Z83" i="6" s="1"/>
  <c r="R82" i="6"/>
  <c r="Z82" i="6" s="1"/>
  <c r="R81" i="6"/>
  <c r="Z81" i="6" s="1"/>
  <c r="R80" i="6"/>
  <c r="Z80" i="6" s="1"/>
  <c r="R79" i="6"/>
  <c r="Z79" i="6" s="1"/>
  <c r="R78" i="6"/>
  <c r="Z78" i="6" s="1"/>
  <c r="R77" i="6"/>
  <c r="Z77" i="6" s="1"/>
  <c r="R76" i="6"/>
  <c r="Z76" i="6" s="1"/>
  <c r="R75" i="6"/>
  <c r="Z75" i="6" s="1"/>
  <c r="R74" i="6"/>
  <c r="Z74" i="6" s="1"/>
  <c r="R73" i="6"/>
  <c r="Z73" i="6" s="1"/>
  <c r="R72" i="6"/>
  <c r="Z72" i="6" s="1"/>
  <c r="R71" i="6"/>
  <c r="Z71" i="6" s="1"/>
  <c r="R70" i="6"/>
  <c r="Z70" i="6" s="1"/>
  <c r="R69" i="6"/>
  <c r="Z69" i="6" s="1"/>
  <c r="R68" i="6"/>
  <c r="Z68" i="6" s="1"/>
  <c r="R67" i="6"/>
  <c r="Z67" i="6" s="1"/>
  <c r="R66" i="6"/>
  <c r="Z66" i="6" s="1"/>
  <c r="R64" i="6"/>
  <c r="Z64" i="6" s="1"/>
  <c r="R63" i="6"/>
  <c r="Z63" i="6" s="1"/>
  <c r="R62" i="6"/>
  <c r="Z62" i="6" s="1"/>
  <c r="R61" i="6"/>
  <c r="Z61" i="6" s="1"/>
  <c r="R60" i="6"/>
  <c r="Z60" i="6" s="1"/>
  <c r="R59" i="6"/>
  <c r="Z59" i="6" s="1"/>
  <c r="R58" i="6"/>
  <c r="Z58" i="6" s="1"/>
  <c r="R57" i="6"/>
  <c r="Z57" i="6" s="1"/>
  <c r="R56" i="6"/>
  <c r="Z56" i="6" s="1"/>
  <c r="R55" i="6"/>
  <c r="Z55" i="6" s="1"/>
  <c r="R54" i="6"/>
  <c r="Z54" i="6" s="1"/>
  <c r="R53" i="6"/>
  <c r="Z53" i="6" s="1"/>
  <c r="R52" i="6"/>
  <c r="Z52" i="6" s="1"/>
  <c r="R51" i="6"/>
  <c r="Z51" i="6" s="1"/>
  <c r="R50" i="6"/>
  <c r="Z50" i="6" s="1"/>
  <c r="R49" i="6"/>
  <c r="Z49" i="6" s="1"/>
  <c r="R48" i="6"/>
  <c r="Z48" i="6" s="1"/>
  <c r="R47" i="6"/>
  <c r="Z47" i="6" s="1"/>
  <c r="R46" i="6"/>
  <c r="Z46" i="6" s="1"/>
  <c r="R45" i="6"/>
  <c r="Z45" i="6" s="1"/>
  <c r="R44" i="6"/>
  <c r="Z44" i="6" s="1"/>
  <c r="R43" i="6"/>
  <c r="Z43" i="6" s="1"/>
  <c r="R42" i="6"/>
  <c r="Z42" i="6" s="1"/>
  <c r="R41" i="6"/>
  <c r="Z41" i="6" s="1"/>
  <c r="R40" i="6"/>
  <c r="Z40" i="6" s="1"/>
  <c r="R39" i="6"/>
  <c r="Z39" i="6" s="1"/>
  <c r="R38" i="6"/>
  <c r="Z38" i="6" s="1"/>
  <c r="R37" i="6"/>
  <c r="Z37" i="6" s="1"/>
  <c r="R36" i="6"/>
  <c r="Z36" i="6" s="1"/>
  <c r="R35" i="6"/>
  <c r="Z35" i="6" s="1"/>
  <c r="R34" i="6"/>
  <c r="Z34" i="6" s="1"/>
  <c r="R33" i="6"/>
  <c r="Z33" i="6" s="1"/>
  <c r="R32" i="6"/>
  <c r="Z32" i="6" s="1"/>
  <c r="R31" i="6"/>
  <c r="Z31" i="6" s="1"/>
  <c r="R30" i="6"/>
  <c r="Z30" i="6" s="1"/>
  <c r="R29" i="6"/>
  <c r="Z29" i="6" s="1"/>
  <c r="R28" i="6"/>
  <c r="Z28" i="6" s="1"/>
  <c r="R27" i="6"/>
  <c r="Z27" i="6" s="1"/>
  <c r="R26" i="6"/>
  <c r="Z26" i="6" s="1"/>
  <c r="R25" i="6"/>
  <c r="Z25" i="6" s="1"/>
  <c r="R24" i="6"/>
  <c r="Z24" i="6" s="1"/>
  <c r="R23" i="6"/>
  <c r="Z23" i="6" s="1"/>
  <c r="R22" i="6"/>
  <c r="Z22" i="6" s="1"/>
  <c r="R21" i="6"/>
  <c r="Z21" i="6" s="1"/>
  <c r="R20" i="6"/>
  <c r="Z20" i="6" s="1"/>
  <c r="R19" i="6"/>
  <c r="Z19" i="6" s="1"/>
  <c r="R18" i="6"/>
  <c r="Z18" i="6" s="1"/>
  <c r="R17" i="6"/>
  <c r="Z17" i="6" s="1"/>
  <c r="R16" i="6"/>
  <c r="Z16" i="6" s="1"/>
  <c r="R15" i="6"/>
  <c r="Z15" i="6" s="1"/>
  <c r="R14" i="6"/>
  <c r="Z14" i="6" s="1"/>
  <c r="R13" i="6"/>
  <c r="Z13" i="6" s="1"/>
  <c r="R12" i="6"/>
  <c r="Z12" i="6" s="1"/>
  <c r="R11" i="6"/>
  <c r="Z11" i="6" s="1"/>
  <c r="R10" i="6"/>
  <c r="Z10" i="6" s="1"/>
  <c r="R9" i="6"/>
  <c r="Z9" i="6" s="1"/>
  <c r="R8" i="6"/>
  <c r="Z8" i="6" s="1"/>
  <c r="R7" i="6"/>
  <c r="Z7" i="6" s="1"/>
  <c r="R6" i="6"/>
  <c r="Z6" i="6" s="1"/>
  <c r="R5" i="6"/>
  <c r="Z5" i="6" s="1"/>
  <c r="R4" i="6"/>
  <c r="Z4" i="6" s="1"/>
  <c r="R3" i="6"/>
  <c r="Z3" i="6" s="1"/>
  <c r="AQ2" i="6"/>
  <c r="R180" i="6"/>
  <c r="Z180" i="6" s="1"/>
  <c r="R208" i="6"/>
  <c r="Z208" i="6" s="1"/>
  <c r="R219" i="6"/>
  <c r="Z219" i="6" s="1"/>
  <c r="R224" i="6"/>
  <c r="Z224" i="6" s="1"/>
  <c r="R227" i="6"/>
  <c r="Z227" i="6" s="1"/>
  <c r="R235" i="6"/>
  <c r="Z235" i="6" s="1"/>
  <c r="R243" i="6"/>
  <c r="Z243" i="6" s="1"/>
  <c r="R251" i="6"/>
  <c r="Z251" i="6" s="1"/>
  <c r="R256" i="6"/>
  <c r="Z256" i="6" s="1"/>
  <c r="R259" i="6"/>
  <c r="Z259" i="6" s="1"/>
  <c r="R267" i="6"/>
  <c r="Z267" i="6" s="1"/>
  <c r="R275" i="6"/>
  <c r="Z275" i="6" s="1"/>
  <c r="R283" i="6"/>
  <c r="Z283" i="6" s="1"/>
  <c r="R288" i="6"/>
  <c r="Z288" i="6" s="1"/>
  <c r="R291" i="6"/>
  <c r="Z291" i="6" s="1"/>
  <c r="R299" i="6"/>
  <c r="Z299" i="6" s="1"/>
  <c r="R307" i="6"/>
  <c r="Z307" i="6" s="1"/>
  <c r="R315" i="6"/>
  <c r="Z315" i="6" s="1"/>
  <c r="R323" i="6"/>
  <c r="Z323" i="6" s="1"/>
  <c r="R324" i="6"/>
  <c r="Z324" i="6" s="1"/>
  <c r="R331" i="6"/>
  <c r="Z331" i="6" s="1"/>
  <c r="R338" i="6"/>
  <c r="Z338" i="6" s="1"/>
  <c r="R346" i="6"/>
  <c r="Z346" i="6" s="1"/>
  <c r="R350" i="6"/>
  <c r="Z350" i="6" s="1"/>
  <c r="R354" i="6"/>
  <c r="Z354" i="6" s="1"/>
  <c r="R355" i="6"/>
  <c r="Z355" i="6" s="1"/>
  <c r="R360" i="6"/>
  <c r="Z360" i="6" s="1"/>
  <c r="R364" i="6"/>
  <c r="Z364" i="6" s="1"/>
  <c r="R367" i="6"/>
  <c r="Z367" i="6" s="1"/>
  <c r="R368" i="6"/>
  <c r="Z368" i="6" s="1"/>
  <c r="E34" i="2" l="1"/>
  <c r="F34" i="2"/>
  <c r="E32" i="2"/>
  <c r="E31" i="2"/>
  <c r="E30" i="2"/>
  <c r="E27" i="2"/>
  <c r="F29" i="2"/>
  <c r="R322" i="6"/>
  <c r="Z322" i="6" s="1"/>
  <c r="N1" i="6"/>
  <c r="R65" i="6"/>
  <c r="Z65" i="6" s="1"/>
  <c r="F35" i="2" l="1"/>
  <c r="S1" i="6"/>
  <c r="E29" i="2" l="1"/>
  <c r="F33" i="2" l="1"/>
  <c r="I6" i="5"/>
  <c r="A8" i="5"/>
  <c r="E30" i="5" l="1"/>
  <c r="F30" i="5"/>
  <c r="E37" i="5"/>
  <c r="F38" i="5"/>
  <c r="F37" i="5"/>
  <c r="I5" i="5"/>
  <c r="F36" i="5"/>
  <c r="E36" i="5" s="1"/>
  <c r="F31" i="5"/>
  <c r="E31" i="5" s="1"/>
  <c r="F32" i="5"/>
  <c r="E32" i="5" s="1"/>
  <c r="F33" i="5"/>
  <c r="F34" i="5"/>
  <c r="F35" i="5"/>
  <c r="E35" i="5" s="1"/>
  <c r="F32" i="2"/>
  <c r="E33" i="2"/>
  <c r="E35" i="2" s="1"/>
  <c r="F28" i="2"/>
  <c r="E28" i="2" s="1"/>
  <c r="F30" i="2"/>
  <c r="F27" i="2"/>
  <c r="F31" i="2"/>
  <c r="I26" i="2" l="1"/>
  <c r="I30" i="2" s="1"/>
  <c r="I29" i="5"/>
  <c r="I33" i="5" s="1"/>
  <c r="E38" i="5"/>
</calcChain>
</file>

<file path=xl/sharedStrings.xml><?xml version="1.0" encoding="utf-8"?>
<sst xmlns="http://schemas.openxmlformats.org/spreadsheetml/2006/main" count="1606" uniqueCount="1232">
  <si>
    <t>nro</t>
  </si>
  <si>
    <t>TAY_rahoitus</t>
  </si>
  <si>
    <t>TAY_kertamaksu</t>
  </si>
  <si>
    <t>Kotikuntakorvaustulot</t>
  </si>
  <si>
    <t>Kotikuntakorvausmenot</t>
  </si>
  <si>
    <t>Lisätietoja:</t>
  </si>
  <si>
    <t>Jakelu</t>
  </si>
  <si>
    <t>Tiedoksi</t>
  </si>
  <si>
    <t xml:space="preserve"> annetussa laissa tarkoitetut valtionosuudet ja muu rahoitus</t>
  </si>
  <si>
    <t>Opetus- ja kulttuuritoimen rahoituksesta annetussa laissa sekä vapaasta sivistystyöstä</t>
  </si>
  <si>
    <t>Yksityisten opetuksen järjestäjien arvonlisävero</t>
  </si>
  <si>
    <t>Opetus- ja kulttuuritoimen rahoituksesta annetussa laissa 
sekä vapaasta sivistystyöstä annetussa laissa tarkoitettu rahoitus</t>
  </si>
  <si>
    <t>Intäkter från hemkommunersättningar</t>
  </si>
  <si>
    <t>Utgifter för hemkommunersättningar</t>
  </si>
  <si>
    <t>Ytterligare information:</t>
  </si>
  <si>
    <t>samt hemkommunersättningar</t>
  </si>
  <si>
    <t>Finansiering som avses i lagen om undervisnings- och kulturverksamhet och lagen om fritt bildningsarbete</t>
  </si>
  <si>
    <t>Statsandelar och övrig finansiering som avses i lagen om undervisnings- och kulturverksamhet</t>
  </si>
  <si>
    <t xml:space="preserve"> och lagen om fritt bildningsarbete</t>
  </si>
  <si>
    <t>Sändlista</t>
  </si>
  <si>
    <t>För kännedom</t>
  </si>
  <si>
    <t>MAKSUERITTELY</t>
  </si>
  <si>
    <t>BETALNINGSSPECIFIKATION</t>
  </si>
  <si>
    <t xml:space="preserve">Mervärdesskatten till privata utbildningsanordnare </t>
  </si>
  <si>
    <t>asukasmäärä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</si>
  <si>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</si>
  <si>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</si>
  <si>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</si>
  <si>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</si>
  <si>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</si>
  <si>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</si>
  <si>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</si>
  <si>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</si>
  <si>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</si>
  <si>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</si>
  <si>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</si>
  <si>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</si>
  <si>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</si>
  <si>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</si>
  <si>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</si>
  <si>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</si>
  <si>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</si>
  <si>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</si>
  <si>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</si>
  <si>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</si>
  <si>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</si>
  <si>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</si>
  <si>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</si>
  <si>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</si>
  <si>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</si>
  <si>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</si>
  <si>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</si>
  <si>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</si>
  <si>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</si>
  <si>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</si>
  <si>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</si>
  <si>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</si>
  <si>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</si>
  <si>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</si>
  <si>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</si>
  <si>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</si>
  <si>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</si>
  <si>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</si>
  <si>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</si>
  <si>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</si>
  <si>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</si>
  <si>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</si>
  <si>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</si>
  <si>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</si>
  <si>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</si>
  <si>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</si>
  <si>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</si>
  <si>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</si>
  <si>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</si>
  <si>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</si>
  <si>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</si>
  <si>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</si>
  <si>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</si>
  <si>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</si>
  <si>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</si>
  <si>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</si>
  <si>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</si>
  <si>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</si>
  <si>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</si>
  <si>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</si>
  <si>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</si>
  <si>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</si>
  <si>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</si>
  <si>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</si>
  <si>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</si>
  <si>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</si>
  <si>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</si>
  <si>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</si>
  <si>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</si>
  <si>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</si>
  <si>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</si>
  <si>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</si>
  <si>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</si>
  <si>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</si>
  <si>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</si>
  <si>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</si>
  <si>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</si>
  <si>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</si>
  <si>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</si>
  <si>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</si>
  <si>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</si>
  <si>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</si>
  <si>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</si>
  <si>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</si>
  <si>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</si>
  <si>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</si>
  <si>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</si>
  <si>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</si>
  <si>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</si>
  <si>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</si>
  <si>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</si>
  <si>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</si>
  <si>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</si>
  <si>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</si>
  <si>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</si>
  <si>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</si>
  <si>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</si>
  <si>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</si>
  <si>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</si>
  <si>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</si>
  <si>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</si>
  <si>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</si>
  <si>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</si>
  <si>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</si>
  <si>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</si>
  <si>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</si>
  <si>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</si>
  <si>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</si>
  <si>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</si>
  <si>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</si>
  <si>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</si>
  <si>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</si>
  <si>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</si>
  <si>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</si>
  <si>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</si>
  <si>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</si>
  <si>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</si>
  <si>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</si>
  <si>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</si>
  <si>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</si>
  <si>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</si>
  <si>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</si>
  <si>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</si>
  <si>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</si>
  <si>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</si>
  <si>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</si>
  <si>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</si>
  <si>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</si>
  <si>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</si>
  <si>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</si>
  <si>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</si>
  <si>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</si>
  <si>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</si>
  <si>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</si>
  <si>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</si>
  <si>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</si>
  <si>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</si>
  <si>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</si>
  <si>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</si>
  <si>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</si>
  <si>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</si>
  <si>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</si>
  <si>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</si>
  <si>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</si>
  <si>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</si>
  <si>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</si>
  <si>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</si>
  <si>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</si>
  <si>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</si>
  <si>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</si>
  <si>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</si>
  <si>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</si>
  <si>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</si>
  <si>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</si>
  <si>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</si>
  <si>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</si>
  <si>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</si>
  <si>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</si>
  <si>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</si>
  <si>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</si>
  <si>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</si>
  <si>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</si>
  <si>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</si>
  <si>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</si>
  <si>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</si>
  <si>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</si>
  <si>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</si>
  <si>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</si>
  <si>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</si>
  <si>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</si>
  <si>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</si>
  <si>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</si>
  <si>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</si>
  <si>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</si>
  <si>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</si>
  <si>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</si>
  <si>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</si>
  <si>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</si>
  <si>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</si>
  <si>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</si>
  <si>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</si>
  <si>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</si>
  <si>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</si>
  <si>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</si>
  <si>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</si>
  <si>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</si>
  <si>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</si>
  <si>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</si>
  <si>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</si>
  <si>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</si>
  <si>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</si>
  <si>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</si>
  <si>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</si>
  <si>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</si>
  <si>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</si>
  <si>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</si>
  <si>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</si>
  <si>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</si>
  <si>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</si>
  <si>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</si>
  <si>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</si>
  <si>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</si>
  <si>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</si>
  <si>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</si>
  <si>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</si>
  <si>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</si>
  <si>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</si>
  <si>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</si>
  <si>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</si>
  <si>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</si>
  <si>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</si>
  <si>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</si>
  <si>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</si>
  <si>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</si>
  <si>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</si>
  <si>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</si>
  <si>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</si>
  <si>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</si>
  <si>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</si>
  <si>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</si>
  <si>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</si>
  <si>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</si>
  <si>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</si>
  <si>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</si>
  <si>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</si>
  <si>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</si>
  <si>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</si>
  <si>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</si>
  <si>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</si>
  <si>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</si>
  <si>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</si>
  <si>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</si>
  <si>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</si>
  <si>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</si>
  <si>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</si>
  <si>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</si>
  <si>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</si>
  <si>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</si>
  <si>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</si>
  <si>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</si>
  <si>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</si>
  <si>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</si>
  <si>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</si>
  <si>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</si>
  <si>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</si>
  <si>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</si>
  <si>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</si>
  <si>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</si>
  <si>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</si>
  <si>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</si>
  <si>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</si>
  <si>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</si>
  <si>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</si>
  <si>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</si>
  <si>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</si>
  <si>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</si>
  <si>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</si>
  <si>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</si>
  <si>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</si>
  <si>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</si>
  <si>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</si>
  <si>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</si>
  <si>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</si>
  <si>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</si>
  <si>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</si>
  <si>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</si>
  <si>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</si>
  <si>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</si>
  <si>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</si>
  <si>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</si>
  <si>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</si>
  <si>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</si>
  <si>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</si>
  <si>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</si>
  <si>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</si>
  <si>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</si>
  <si>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</si>
  <si>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</si>
  <si>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</si>
  <si>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</si>
  <si>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</si>
  <si>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</si>
  <si>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</si>
  <si>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Ylitornio</t>
  </si>
  <si>
    <t>Ylivieska</t>
  </si>
  <si>
    <t>Ylöjärvi</t>
  </si>
  <si>
    <t>Ypäjä</t>
  </si>
  <si>
    <t>Ähtäri</t>
  </si>
  <si>
    <t>Äänekoski</t>
  </si>
  <si>
    <t>vmsaaja</t>
  </si>
  <si>
    <t>Koski Tl</t>
  </si>
  <si>
    <t>nimi</t>
  </si>
  <si>
    <t xml:space="preserve"> - mistä verotuloihin perustuva valtionosuuden tasaus</t>
  </si>
  <si>
    <t>euroa / kuukausi</t>
  </si>
  <si>
    <t>euroa / vuosi</t>
  </si>
  <si>
    <t>euro / månad</t>
  </si>
  <si>
    <t>Statsandel för kommunal basservice med beaktande av 
utjämningen av statsandelen på basis av skatteinkomster</t>
  </si>
  <si>
    <t xml:space="preserve"> - utjämning av statsandelen på basis av 
   skatteinkomsterna </t>
  </si>
  <si>
    <t>Vöyri</t>
  </si>
  <si>
    <t>Kunnan peruspalvelujen valtionosuus 
(sis. verotuloihin perustuvan valtionosuuden tasauksen)</t>
  </si>
  <si>
    <t>vmsaajasv</t>
  </si>
  <si>
    <t>nrosv</t>
  </si>
  <si>
    <t>nimisv</t>
  </si>
  <si>
    <t>asukasmääräsv</t>
  </si>
  <si>
    <t>0204273-0</t>
  </si>
  <si>
    <t>0160216-9</t>
  </si>
  <si>
    <t>0218219-4</t>
  </si>
  <si>
    <t>1554370-2</t>
  </si>
  <si>
    <t>838002-3</t>
  </si>
  <si>
    <t>0772156-4</t>
  </si>
  <si>
    <t>Parainen</t>
  </si>
  <si>
    <t>HELSINGIN JUUTALAINEN SEURAKUN</t>
  </si>
  <si>
    <t>HOITOPEDAGOGISEN RUDOLF STEINE</t>
  </si>
  <si>
    <t>HELSINGIN UUSI YHTEISKOULU OY</t>
  </si>
  <si>
    <t>MAANVILJELYSLYSEON OSAKEYHTIÖ</t>
  </si>
  <si>
    <t>POHJOIS-HAAGAN YHTEISKOULU OY</t>
  </si>
  <si>
    <t>SUOMALAISEN YHTEISKOULUN OSAKE</t>
  </si>
  <si>
    <t>SUOMEN ADVENTTIKIRKKO</t>
  </si>
  <si>
    <t>SYLVIA-KOTI YHDISTYS RY</t>
  </si>
  <si>
    <t>ANNA TAPION SÄÄTIÖ</t>
  </si>
  <si>
    <t>KOTKA SVENSKA SAMSKOLAS GARANT</t>
  </si>
  <si>
    <t>NUORTEN YSTÄVÄT RY</t>
  </si>
  <si>
    <t>TÖÖLÖN YHTEISKOULU OSAKEYHTIÖ</t>
  </si>
  <si>
    <t>APOLLON YHTEISKOULUN KANNATUSY</t>
  </si>
  <si>
    <t>OY HELSINGIN YHTEISKOULU JA RE</t>
  </si>
  <si>
    <t>KOULUYHDISTYS PESTALOZZI SCHUL</t>
  </si>
  <si>
    <t>HELSINGIN RUDOLF STEINER -KOUL</t>
  </si>
  <si>
    <t>VIIPURIN REAALIKOULU OY</t>
  </si>
  <si>
    <t>BJÖRNEBORGS SVENSKA SAMSKOLAS</t>
  </si>
  <si>
    <t>TAMPEREEN STEINER-KOULUYHDISTY</t>
  </si>
  <si>
    <t>KULOSAAREN YHTEISKOULUN OSAKEY</t>
  </si>
  <si>
    <t>FÖRENINGEN FÖR SVENSKA SAMSKOL</t>
  </si>
  <si>
    <t>LAHDEN RUDOLF STEINER -KOULUN</t>
  </si>
  <si>
    <t>ELIAS-KOULUN KOULUYHDISTYS RY</t>
  </si>
  <si>
    <t>PORIN SEUDUN STEINERKOULUYHDIS</t>
  </si>
  <si>
    <t>TURUN SEUDUN STEINERKOULUYHDIS</t>
  </si>
  <si>
    <t>OULUN STEINERKOULUN KANNATUSYH</t>
  </si>
  <si>
    <t>VANTAAN SEUDUN STEINERKOULUN K</t>
  </si>
  <si>
    <t>VAPAAN KYLÄKOULUN KANNATUSYHDI</t>
  </si>
  <si>
    <t>LAPPEENRANNAN SEUDUN STEINERKO</t>
  </si>
  <si>
    <t>HELSINGIN KRISTILLISEN KOULUN</t>
  </si>
  <si>
    <t>RUDOLF STEINERPEDAGOGIKENS VÄN</t>
  </si>
  <si>
    <t>ETELÄ-POHJANMAAN STEINERKOULUY</t>
  </si>
  <si>
    <t>PERHEKUNTOUTUSKESKUS LAUSTE RY</t>
  </si>
  <si>
    <t>ESPOON STEINERKOULUN KANNATUSY</t>
  </si>
  <si>
    <t>JOONAS-KOULUN ORIVEDEN STEINER</t>
  </si>
  <si>
    <t>ESPOON KRISTILLISEN KOULUN KAN</t>
  </si>
  <si>
    <t>ENGLANTILAISEN KOULUN SÄÄTIÖ</t>
  </si>
  <si>
    <t>PORIN KRISTILLISEN KOULUN KANN</t>
  </si>
  <si>
    <t>ITÄ-SUOMEN SUOMALAIS-VENÄLÄISE</t>
  </si>
  <si>
    <t>JYVÄSKYLÄN KRISTILLISEN KOULUN</t>
  </si>
  <si>
    <t>KUOPION KRISTILLISEN PÄIVÄKODI</t>
  </si>
  <si>
    <t>RAUMAN AVOKAS RY</t>
  </si>
  <si>
    <t>SKOLGARANTIFÖRENINGEN R.F.</t>
  </si>
  <si>
    <t>KESKI-UUDENMAAN KR. KOULUN JA</t>
  </si>
  <si>
    <t>KYMENLAAKSON STEINERKOULUN KAN</t>
  </si>
  <si>
    <t>PORVOON STEINERKOULUN KANNATUS</t>
  </si>
  <si>
    <t>HELSINGIN RANSKALAIS-SUOMALAIN</t>
  </si>
  <si>
    <t>SUOMALAIS-VENÄLÄINEN KOULU</t>
  </si>
  <si>
    <t>HELSINGIN EUROOPPALAINEN KOULU</t>
  </si>
  <si>
    <t>Ingå / Inkoo</t>
  </si>
  <si>
    <t>Korsnäs /Korsnäs</t>
  </si>
  <si>
    <t>Kristinestad /Kristiinankaup.</t>
  </si>
  <si>
    <t>Kronoby /Kruunupyy</t>
  </si>
  <si>
    <t>Kimitoön /Kemiönsaari</t>
  </si>
  <si>
    <t>Larsmo /Luoto</t>
  </si>
  <si>
    <t>Pargas /Parainen</t>
  </si>
  <si>
    <t>Malax /Maalahti</t>
  </si>
  <si>
    <t>Korsholm /Mustasaari</t>
  </si>
  <si>
    <t>Närpes /Närpiö</t>
  </si>
  <si>
    <t>Jakobstad /Pietarsaari</t>
  </si>
  <si>
    <t>Pedersöre kommun /Pedersören kunta</t>
  </si>
  <si>
    <t>Raseborg /Raasepori</t>
  </si>
  <si>
    <t>Nykarleby /Uusikaarlepyy</t>
  </si>
  <si>
    <t>Vörå /Vöyri</t>
  </si>
  <si>
    <t xml:space="preserve">Tarkempi erittely kunnan peruspalvelujen valtionosuudesta ja sen laskentatekijöistä </t>
  </si>
  <si>
    <t>sekä kotikuntakorvauksista löytyy valtiovarainministeriön verkkosivuilta:</t>
  </si>
  <si>
    <t xml:space="preserve">Yksikön päällikkö </t>
  </si>
  <si>
    <t>ammatillinen lisäkoulutus, erikoisoppilaitokset</t>
  </si>
  <si>
    <t>puh. 029 533 1423</t>
  </si>
  <si>
    <t>puh. 029 533 1300</t>
  </si>
  <si>
    <t xml:space="preserve">lukiokoulutus, vapaa sivistystyö </t>
  </si>
  <si>
    <t>puh. 029 533 1094</t>
  </si>
  <si>
    <t>JOENSUUN STEINERKOULUN KANNATU</t>
  </si>
  <si>
    <t>CONFIDO-POHJANMAAN KRISTILLINE</t>
  </si>
  <si>
    <t>OULUN KRISTILLINEN KASVATUS RY</t>
  </si>
  <si>
    <t>VALTERI-KOULU</t>
  </si>
  <si>
    <t>lajittelu!</t>
  </si>
  <si>
    <t xml:space="preserve"> - mistä osakuntaliitoksen osuus</t>
  </si>
  <si>
    <t xml:space="preserve"> - kommundelsammanslagning</t>
  </si>
  <si>
    <t>JYVÄSKYLÄN STEINERKOULUN KANNA</t>
  </si>
  <si>
    <t>etunimi.sukunimi@oph.fi</t>
  </si>
  <si>
    <t>Erityisasiantuntija Seppo Hänninen</t>
  </si>
  <si>
    <t>puh. 029 533 1598</t>
  </si>
  <si>
    <t>Kouluneuvos Antti Markkanen</t>
  </si>
  <si>
    <t>Erityisasiantuntija Lea Juhola</t>
  </si>
  <si>
    <t>Erityisasiantuntija Sirpa Kesti</t>
  </si>
  <si>
    <t>ammatillinen peruskoulutus, oppisopimuskoulutus</t>
  </si>
  <si>
    <t>Erityisasiantuntija Leena Matilainen</t>
  </si>
  <si>
    <t>puh. 029 533 1691</t>
  </si>
  <si>
    <t>esi- ja perusopetus, aamu- ja iltapäivätoiminta, taiteen perusopetus</t>
  </si>
  <si>
    <t>HELSINGIN KANSAINVÄLISEN KOULU</t>
  </si>
  <si>
    <t>VAASAN STEINERPEDAGOGIIKAN KAN</t>
  </si>
  <si>
    <t>LAHDEN KRISTILLISEN KOULUN KAN</t>
  </si>
  <si>
    <t>ROVANIEMEN SEUDUN KRISTILLISEN</t>
  </si>
  <si>
    <t>euro / år</t>
  </si>
  <si>
    <t>Björneborgs sv.samskolas ab</t>
  </si>
  <si>
    <t>Fören.för sv.samsk.i T:fors</t>
  </si>
  <si>
    <t>Kotka Sv.Samsk.Garant.förening</t>
  </si>
  <si>
    <t>Skolgar.fören.Sv.Privatskolan</t>
  </si>
  <si>
    <t>Statsandel för kommunal basservice, ersättning för förlorade skatteinkomster</t>
  </si>
  <si>
    <t>Kunnan peruspalvelujen valtionosuus, verotulomenetysten korvaus ja kotikuntakorvaukset</t>
  </si>
  <si>
    <t>Veroperustemuutoksista johtuvien veromenetysten korvaus</t>
  </si>
  <si>
    <t xml:space="preserve">Ersättning för förlorade skatteinkomster </t>
  </si>
  <si>
    <t>HELSINGIN MONTESSORI-YHDISTYS</t>
  </si>
  <si>
    <t>OULUN REGGIO EMILIA KANNATUSYH</t>
  </si>
  <si>
    <t>VALTION KOULUKODIT</t>
  </si>
  <si>
    <t>ITÄ-SUOMEN YLIOPISTO</t>
  </si>
  <si>
    <t>kotikuntakorvaustulot</t>
  </si>
  <si>
    <t>arvonlisävero</t>
  </si>
  <si>
    <t>kotikuntakorvausmenot</t>
  </si>
  <si>
    <t>PP-VOS maksatus</t>
  </si>
  <si>
    <t>Verokomppi</t>
  </si>
  <si>
    <t>Kunnan peruspalvelujen valtionosuus</t>
  </si>
  <si>
    <t>OKM-VOS</t>
  </si>
  <si>
    <t>VM-maksatus</t>
  </si>
  <si>
    <t>OKM-VOS kk/erä</t>
  </si>
  <si>
    <t>YHTEENSÄ</t>
  </si>
  <si>
    <t>HELSINGIN YLIOPISTO</t>
  </si>
  <si>
    <t>JYVÄSKYLÄN YLIOPISTO</t>
  </si>
  <si>
    <t>OULUN YLIOPISTO</t>
  </si>
  <si>
    <t>TURUN YLIOPISTO</t>
  </si>
  <si>
    <t>ÅBO AKADEMI</t>
  </si>
  <si>
    <t>LAPIN YLIOPISTO</t>
  </si>
  <si>
    <t>VM-maksatus kk/erä</t>
  </si>
  <si>
    <t>R.Stein.ped.vänner i V-Nyland</t>
  </si>
  <si>
    <t>Åbo Akademi</t>
  </si>
  <si>
    <t xml:space="preserve">Tieto opetus- ja kulttuuritoimen rahoituksesta annetussa laissa sekä </t>
  </si>
  <si>
    <t>vapaasta sivistystyöstä annetussa laissa tarkoitetusta rahoituksesta:</t>
  </si>
  <si>
    <t>En närmare specifikation över de ovannämnda posterna finns i beslutsmaterialet och på internet:</t>
  </si>
  <si>
    <t xml:space="preserve">Information om finansieringen som avses i lagen om undervisnings- och kulturverksamhet </t>
  </si>
  <si>
    <t>och lagen om fritt bildningsarbete:</t>
  </si>
  <si>
    <t>asukasmäärä t-2</t>
  </si>
  <si>
    <t>MUNKKINIEMEN KOULUTUSSÄÄTIÖ SR</t>
  </si>
  <si>
    <t>TAMPEREEN KORKEAKOULUSÄÄTIÖ SR</t>
  </si>
  <si>
    <t>ei päivitetty!</t>
  </si>
  <si>
    <t xml:space="preserve">Kunnan peruspalvelujen valtionosuus ja veroperustemuutoksista johtuvien veromenetysten </t>
  </si>
  <si>
    <t>LAHDEN YHTEISKOULUN SÄÄTIÖ SR</t>
  </si>
  <si>
    <t>ROVANIEMEN STEINERKASVATUS RY</t>
  </si>
  <si>
    <t>Yhteensä</t>
  </si>
  <si>
    <t>LIITE  1</t>
  </si>
  <si>
    <t>BILAGA 1</t>
  </si>
  <si>
    <t>Totalt</t>
  </si>
  <si>
    <t>081101 Aboa Vetus Ars Nova säätiö sr</t>
  </si>
  <si>
    <t>001461 Ada Äijälän koulu O/Y</t>
  </si>
  <si>
    <t>053361 AEL-Amiedu Oy</t>
  </si>
  <si>
    <t>082041 Ahaa teatterin kannatus ry</t>
  </si>
  <si>
    <t>020931 Ahjolan Setlementti ry</t>
  </si>
  <si>
    <t>014501 Ahlmanin koulun Säätiö</t>
  </si>
  <si>
    <t>013591 Aitoon Emäntäkoulu Oy</t>
  </si>
  <si>
    <t>080171 Akseli Gallen-Kallelan museos.</t>
  </si>
  <si>
    <t>016201 Alkio-Opiston kannatusyhd. ry</t>
  </si>
  <si>
    <t>080081 Alvar Aalto Säätiö</t>
  </si>
  <si>
    <t>053441 Ammattiopisto Luovi Oy</t>
  </si>
  <si>
    <t>053261 Ammattiopisto Spesia Oy</t>
  </si>
  <si>
    <t>053311 Amos Anderson Glaspalatset Ab</t>
  </si>
  <si>
    <t>000281 Anna Tapion säätiö</t>
  </si>
  <si>
    <t>001361 Apollon yht.koulun kann.yhd.ry</t>
  </si>
  <si>
    <t>082831 Association WHS ry</t>
  </si>
  <si>
    <t>020561 Auralan Setlementti ry</t>
  </si>
  <si>
    <t>082051 Aurinkobaletin kannatusyhd. ry</t>
  </si>
  <si>
    <t>089911 Aurinkorann.suom.koulun säätiö</t>
  </si>
  <si>
    <t>014341 AVA-instituutin Kannatusyhd.ry</t>
  </si>
  <si>
    <t>053041 Axxell Utbildning Ab</t>
  </si>
  <si>
    <t>000231 Björneborgs sv.samskolas ab</t>
  </si>
  <si>
    <t>010471 Borgå folkakademi Ab</t>
  </si>
  <si>
    <t>053321 Careeria Oy</t>
  </si>
  <si>
    <t>053301 Cimson Koulutuspalvelut Oy</t>
  </si>
  <si>
    <t>051311 Circus Helsinki association ry</t>
  </si>
  <si>
    <t>037841 Confido-Pohj.Krist.Kasvatus ry</t>
  </si>
  <si>
    <t>099111 Demokraatt.siv.liiton opintok.</t>
  </si>
  <si>
    <t>081331 Didrichsenin taidemuseo sr</t>
  </si>
  <si>
    <t>081541 Ebeneser-säätiö sr</t>
  </si>
  <si>
    <t>082651 Edist. Nykytanssi ja -Bal yhd.</t>
  </si>
  <si>
    <t>083291 Elorytmi Oy</t>
  </si>
  <si>
    <t>081361 EMMA-taidemuseosäätiö sr</t>
  </si>
  <si>
    <t>003941 Englantilaisen koulun säätiö</t>
  </si>
  <si>
    <t>017031 Erityiskansanop.kann.yhdistys</t>
  </si>
  <si>
    <t>082061 Espoon Kaupunginteat.säätiö sr</t>
  </si>
  <si>
    <t>029711 Espoon kuvataidek. kann.yhd.ry</t>
  </si>
  <si>
    <t>019341 Espoon mus.opiston kann.yhd.ry</t>
  </si>
  <si>
    <t>051111 Espoon sirk.teat.k.Eskon kan.y</t>
  </si>
  <si>
    <t>051221 Espoon Tanssiopiston kann.yhd.</t>
  </si>
  <si>
    <t>019351 Et.-Pohjanmaan mus.op.kann.oy</t>
  </si>
  <si>
    <t>051201 Etelä-Karjalan Estradi ry</t>
  </si>
  <si>
    <t>010461 Etelä-Karjalan kansal.op.säät.</t>
  </si>
  <si>
    <t>053391 Etelä-Karjalan kesäyliopisto</t>
  </si>
  <si>
    <t>099201 Et.-Pohjanmaan Korkeakoul.yhd.</t>
  </si>
  <si>
    <t>010681 Etelä-Savon Koulutus Oy</t>
  </si>
  <si>
    <t>051241 Etelä-Savon Tanssiop.kann.yhd.</t>
  </si>
  <si>
    <t>016241 Eurajoen kr.opist.kann.yhd.ry</t>
  </si>
  <si>
    <t>082401 Eurooppa Neljä Teatterin Kann.</t>
  </si>
  <si>
    <t>053251 Fintraffic Lennonvarmistus</t>
  </si>
  <si>
    <t>081051 Fiskars Hembygdsförening r.f.</t>
  </si>
  <si>
    <t>053131 Folkhälsan Utbildning Ab</t>
  </si>
  <si>
    <t>081241 Forum Marinum Säätiö</t>
  </si>
  <si>
    <t>016281 Fria krist.folkhögsk i Vasa</t>
  </si>
  <si>
    <t>024121 Fysik.hoit.Arcus Lumio&amp;Pirttim</t>
  </si>
  <si>
    <t>000691 Fören.för sv.samsk.i T:fors</t>
  </si>
  <si>
    <t>016261 Garantiförening f.Ev.folkhögsk</t>
  </si>
  <si>
    <t>082611 Glims&amp;Gloms tanssiteat.kannyhd</t>
  </si>
  <si>
    <t>080021 Gösta Serlachiuksen taidesäät.</t>
  </si>
  <si>
    <t>016291 Haapaveden Opist.kann.yhd. ry</t>
  </si>
  <si>
    <t>080111 Halosten museosäätiö</t>
  </si>
  <si>
    <t>053461 HAM Helsingin Taidemuseos. sr</t>
  </si>
  <si>
    <t>053351 HAMK Akatemia Oy</t>
  </si>
  <si>
    <t>020961 Harjulan setlementti ry</t>
  </si>
  <si>
    <t>014551 Harjun oppimiskeskus oy</t>
  </si>
  <si>
    <t>053081 Haus Kehittämiskeskus Oy</t>
  </si>
  <si>
    <t>081311 H.Rautavaaran etnogr.mus.säät.</t>
  </si>
  <si>
    <t>083341 Helsingin Barokkiork. yhd ry</t>
  </si>
  <si>
    <t>016301 Helsingin evank.opiston säätiö</t>
  </si>
  <si>
    <t>083361 Helsingin kam.kuor kannyhd ry</t>
  </si>
  <si>
    <t>035101 Hgin kansainväl.koul.vanh.yhd.</t>
  </si>
  <si>
    <t>019381 Hgin konservatorion säätiö</t>
  </si>
  <si>
    <t>029721 Hgin kuvat.koul.kann.yhd.ry</t>
  </si>
  <si>
    <t>007291 Hgin Rudolf Steiner-k.kann.yhd</t>
  </si>
  <si>
    <t>099221 Hgin seudun kesäyliop.säätiö</t>
  </si>
  <si>
    <t>082071 Helsingin teatterisäätiö</t>
  </si>
  <si>
    <t>000901 Helsingin Uusi yhteiskoulu Oy</t>
  </si>
  <si>
    <t>010861 Helsinki Business College Oy</t>
  </si>
  <si>
    <t>051321 Helsinkimissio ry</t>
  </si>
  <si>
    <t>023291 Hevosopisto Oy</t>
  </si>
  <si>
    <t>034101 Hoitoped.R.Steiner k:n kann.yh</t>
  </si>
  <si>
    <t>080231 Hotelli- ja ravintolamuseosäät</t>
  </si>
  <si>
    <t>082421 Huoneteatt.Jurkan kann.yhd.ry</t>
  </si>
  <si>
    <t>053071 Hyria koulutus Oy</t>
  </si>
  <si>
    <t>019411 Hyvinkään mus.opist.kann.yhd.</t>
  </si>
  <si>
    <t>083261 Hyvinkään Orkesteri ry</t>
  </si>
  <si>
    <t>053211 Hämeen ammatti-instituutti Oy</t>
  </si>
  <si>
    <t>082081 Hämeenlinnan kaup.teatteri oy</t>
  </si>
  <si>
    <t>053101 Ilmatorjuntasäätiö</t>
  </si>
  <si>
    <t>081441 Ilomantsin museosäätiö</t>
  </si>
  <si>
    <t>082781 Improvteatyhd Stella Polaris</t>
  </si>
  <si>
    <t>082591 Into Liikkeessä ry</t>
  </si>
  <si>
    <t>024601 Iso Kirja ry</t>
  </si>
  <si>
    <t>019451 Itä-Hgin mus.opist.kann.yhd.ry</t>
  </si>
  <si>
    <t>016341 Itä-Hämeen Kansans.työn säätö</t>
  </si>
  <si>
    <t>016351 Itä-Karjalan kansanop.seura ry</t>
  </si>
  <si>
    <t>013491 Itä-Suomen liikuntaopisto Oy</t>
  </si>
  <si>
    <t>036811 Itä-Suomen suom.-ven.koul.säät</t>
  </si>
  <si>
    <t>053381 Jalkaväkimuseon säätiö sr</t>
  </si>
  <si>
    <t>083371 Jazz City Turku ry</t>
  </si>
  <si>
    <t>082571 Jo-Jo -Oulun Tanssin Keskus ry</t>
  </si>
  <si>
    <t>020251 Jokelan kansal.op.kann.yhd.ry</t>
  </si>
  <si>
    <t>014281 Jollas-Opisto Oy</t>
  </si>
  <si>
    <t>016381 Joutsenon op.kann.ry</t>
  </si>
  <si>
    <t>021401 Jyränkölän Setlementti r.y.</t>
  </si>
  <si>
    <t>021801 Jyvälän setlementti ry</t>
  </si>
  <si>
    <t>099231 Jkylän kesäyliopistoyhdistys</t>
  </si>
  <si>
    <t>016391 Jkylän krist.opiston säätiö</t>
  </si>
  <si>
    <t>013911 Jkylän talouskouluyhdistys ry.</t>
  </si>
  <si>
    <t>016401 Jämsän krist.kansanop.yhdistys</t>
  </si>
  <si>
    <t>022031 Järvilakeuden kansal.op.kann.</t>
  </si>
  <si>
    <t>099241 Kainuun Korkeakouluyhdistys ry</t>
  </si>
  <si>
    <t>016411 Kainuun opisto Oy</t>
  </si>
  <si>
    <t>051251 Kajaani Dance-Tanssiteat.k.yhd</t>
  </si>
  <si>
    <t>016421 Kalajoen krist.op.kann.yhd.ry</t>
  </si>
  <si>
    <t>003581 Kalevan lukion kann.yhdistys</t>
  </si>
  <si>
    <t>020281 Kalliolan Setlementti ry</t>
  </si>
  <si>
    <t>081531 Kangasala-talo Oy</t>
  </si>
  <si>
    <t>016431 Kanneljärven kansanop.kann.yhd</t>
  </si>
  <si>
    <t>099001 Kansall.siv.liiton op.k.Kansio</t>
  </si>
  <si>
    <t>099011 Kansan siv.työn l:n opint.kesk</t>
  </si>
  <si>
    <t>053181 Kansanmusiikki-instituutti ry</t>
  </si>
  <si>
    <t>016661 Kansanvalistusseura</t>
  </si>
  <si>
    <t>082811 Kapsäkki Osuuskunta</t>
  </si>
  <si>
    <t>016461 Karstulan ev.kans.op.kann.yhd.</t>
  </si>
  <si>
    <t>053241 Kauko Sorjosen säätiö</t>
  </si>
  <si>
    <t>051341 Kauniaisten kuvat.koulun k.yhd</t>
  </si>
  <si>
    <t>019371 Kauniaisten mus.opist.kann.yhd</t>
  </si>
  <si>
    <t>081201 Kello- ja korumuseosäätiö sr</t>
  </si>
  <si>
    <t>011651 Kellosepäntaidon edist.säätiö</t>
  </si>
  <si>
    <t>051331 Keravan kuvat.koulun kann.yhd.</t>
  </si>
  <si>
    <t>019211 Keravan Musiikkiopistoyhd. ry</t>
  </si>
  <si>
    <t>051271 Keravan tanssi- ja liik.yhd.ry</t>
  </si>
  <si>
    <t>023421 Keski-Hgin mus.opist.kann.yhd.</t>
  </si>
  <si>
    <t>019571 K-Pohjanmaan konserv.kann.yhd.</t>
  </si>
  <si>
    <t>099261 K-Pohjanmaan Korkeakouluyhd.ry</t>
  </si>
  <si>
    <t>082691 Keski-Uudenm. teatkannyhd ry</t>
  </si>
  <si>
    <t>080371 Keuruun museosäätiö</t>
  </si>
  <si>
    <t>023801 Kiint.alan koul.säät.amm.oppil</t>
  </si>
  <si>
    <t>011701 Kiipulasäätiö</t>
  </si>
  <si>
    <t>053011 Kirkkopalvelut ry</t>
  </si>
  <si>
    <t>016511 Kiteen ev.kansanop.kann.yhd.ry</t>
  </si>
  <si>
    <t>082791 Klockriketeatern r.f.</t>
  </si>
  <si>
    <t>082121 Kokkolan kaup.teatt.kann.yhd.</t>
  </si>
  <si>
    <t>083091 Kokkolan orkesteriyhdistys ry</t>
  </si>
  <si>
    <t>053451 Kolmen kampuksen urheiluopisto</t>
  </si>
  <si>
    <t>082131 Kom-Teatterin kannatusyhdistys</t>
  </si>
  <si>
    <t>011191 KONE Hissit Oy</t>
  </si>
  <si>
    <t>080941 Konstf.i Åbo-Turun taideyhd.ry</t>
  </si>
  <si>
    <t>016231 Korpisaaren säätiö</t>
  </si>
  <si>
    <t>021971 Koskelan Setlementti ry</t>
  </si>
  <si>
    <t>000381 Kotka Sv.Samsk.Garant.förening</t>
  </si>
  <si>
    <t>082141 Kotkan kaupunginteatteri oy</t>
  </si>
  <si>
    <t>019581 Kotkan seudun mus.op.kann.yhd.</t>
  </si>
  <si>
    <t>000851 Kouluyhdistys Pestalozzi</t>
  </si>
  <si>
    <t>053401 Kouvolan ammattiopisto Oy</t>
  </si>
  <si>
    <t>053061 Kouvolan Teatteri Oy</t>
  </si>
  <si>
    <t>015851 KSAK Oy</t>
  </si>
  <si>
    <t>003031 Kulosaaren yhteiskoulun Oy</t>
  </si>
  <si>
    <t>080401 Kultamuseosäätiö</t>
  </si>
  <si>
    <t>051231 Kulttuuriyhdistys Kuukernuppi</t>
  </si>
  <si>
    <t>017191 Kuopion konservator.kann.yhd.</t>
  </si>
  <si>
    <t>013941 Kuopion Talouskoul.kann.yhdist</t>
  </si>
  <si>
    <t>017701 Kuortaneen urheiluopistosäätiö</t>
  </si>
  <si>
    <t>022091 Kurikkalan Setlementti ry</t>
  </si>
  <si>
    <t>081111 Kustaa Hiekan säätiö</t>
  </si>
  <si>
    <t>023181 Kuurojen Liitto ry</t>
  </si>
  <si>
    <t>016541 Kuusamo-op.kann.yhdistys</t>
  </si>
  <si>
    <t>016551 Kymenlaakson Opiston kann.yhd.</t>
  </si>
  <si>
    <t>083251 Kymenlaakson Orkesteri Oy</t>
  </si>
  <si>
    <t>019601 Käpylän mus.opist.kann.yhd. ry</t>
  </si>
  <si>
    <t>016311 Laajasalon opiston säätiö sr</t>
  </si>
  <si>
    <t>016561 Lahden kansanopiston säätiö</t>
  </si>
  <si>
    <t>019611 Lahden Konservatorio Oy</t>
  </si>
  <si>
    <t>024841 Lahden musiikkiop. kann.yhd.ry</t>
  </si>
  <si>
    <t>082761 Lahden Omateatteri-yhdistys ry</t>
  </si>
  <si>
    <t>004951 Lahden Rudolf Stein.koul.kann.</t>
  </si>
  <si>
    <t>051121 Lahden Tans.op.kann.yhd.ry</t>
  </si>
  <si>
    <t>004041 Lahden yhteiskoulun säätiö</t>
  </si>
  <si>
    <t>082261 Lapin Alueteatteriyhdistys ry</t>
  </si>
  <si>
    <t>019631 Lappeenrannan mus.op.kann.yhd.</t>
  </si>
  <si>
    <t>029871 Lappeenrannan Taideyhdistys ry</t>
  </si>
  <si>
    <t>029741 Lappeenrannan tanss.op.kann.ry</t>
  </si>
  <si>
    <t>051141 Lasten ja nuort.ark.teht.koulu</t>
  </si>
  <si>
    <t>019871 Lauttasaaren mus.op.kann.yhd.</t>
  </si>
  <si>
    <t>081341 Liedon Vanhalinna säätiö</t>
  </si>
  <si>
    <t>016701 Lieksan kr.opist.kann.yhd. ry</t>
  </si>
  <si>
    <t>021881 Lievestuoreen setlementti ry</t>
  </si>
  <si>
    <t>016601 Limingan kansanop.kannatt.yhd.</t>
  </si>
  <si>
    <t>021461 Linnalan Setlementti ry</t>
  </si>
  <si>
    <t>082461 Linnateatteri yhdistys ry</t>
  </si>
  <si>
    <t>011691 Live-säätiö sr</t>
  </si>
  <si>
    <t>029891 Lohjanseud. kuvat.koul.ka.yhd.</t>
  </si>
  <si>
    <t>016611 Loimaan ev.kans.opiston säätiö</t>
  </si>
  <si>
    <t>083271 Loiskis ry</t>
  </si>
  <si>
    <t>024851 Luoteis-Hgin mus.op. kann.yhd.</t>
  </si>
  <si>
    <t>051411 Luoteis-Uusim.tanssiyhd. Vinha</t>
  </si>
  <si>
    <t>016631 Länsi-Suomen opistoyhdistys ry</t>
  </si>
  <si>
    <t>053091 Länsirannikon Koulutus Oy</t>
  </si>
  <si>
    <t>016641 Lärkkulla stiftelsen</t>
  </si>
  <si>
    <t>011641 Maalariammattikoulun Kann.yhd.</t>
  </si>
  <si>
    <t>001791 Maanviljelyslyseon osakeyhtiö</t>
  </si>
  <si>
    <t>099031 Maaseudun sivistysl.opintok.</t>
  </si>
  <si>
    <t>053151 MIF Oy</t>
  </si>
  <si>
    <t>013991 Marttayhdistysten liitto ry</t>
  </si>
  <si>
    <t>012191 Mercuria kauppaoppilaitos Oy</t>
  </si>
  <si>
    <t>083391 Meri-Lapin Teatteriyhdistys ry</t>
  </si>
  <si>
    <t>011301 Meyer Turku Oy</t>
  </si>
  <si>
    <t>099321 Mikkelin kesäyliopiston kann.</t>
  </si>
  <si>
    <t>019661 Mikkelin musiikkiop. kann.yhd.</t>
  </si>
  <si>
    <t>082201 Mikkelin teatterin kann.yhd.ry</t>
  </si>
  <si>
    <t>080911 Mobilia säätiö</t>
  </si>
  <si>
    <t>034021 Munkkiniemen koulutussäätiö sr</t>
  </si>
  <si>
    <t>019671 Munkkiniemen musiikkiyhdistys</t>
  </si>
  <si>
    <t>010941 Musiikkiop.Avonian kann.yhd.ry</t>
  </si>
  <si>
    <t>019231 Mus.op. Juvenalian kann.yhd.ry</t>
  </si>
  <si>
    <t>016821 Muurlan Evank.Op. säätiö</t>
  </si>
  <si>
    <t>081281 Nautelankoski säätiö</t>
  </si>
  <si>
    <t>082221 Nukketeatteri Sampon kann.yhd.</t>
  </si>
  <si>
    <t>032731 Nuorten Ystävät ry</t>
  </si>
  <si>
    <t>023451 Nurmijärven mus.op. kann.yhd.</t>
  </si>
  <si>
    <t>020261 Nurmijärven op.kann.yhd.ry</t>
  </si>
  <si>
    <t>029811 Nurmijärven tanssiop.kann.yhd.</t>
  </si>
  <si>
    <t>099041 Opintot. keskusl. ok-sivis</t>
  </si>
  <si>
    <t>020751 Otsolan kannatusyhdistys ry</t>
  </si>
  <si>
    <t>082001 Oulun kaupunginteatteri Oy</t>
  </si>
  <si>
    <t>001801 Oy Hgin Yhteisk.ja Reaalilukio</t>
  </si>
  <si>
    <t>017741 Paasikiviopistoyhdistys ry</t>
  </si>
  <si>
    <t>023341 Pakilan musiikkiopistoyhdistys</t>
  </si>
  <si>
    <t>016211 Palkansaajien koul.säät. sr</t>
  </si>
  <si>
    <t>017791 Palloilu Säätiö</t>
  </si>
  <si>
    <t>081391 Panssarimuseosäätiö</t>
  </si>
  <si>
    <t>033141 Perhekuntoutuskeskus Lauste ry</t>
  </si>
  <si>
    <t>016811 Perheniemen evank. op.kann.yhd</t>
  </si>
  <si>
    <t>053231 Perho Liiketalousopisto Oy</t>
  </si>
  <si>
    <t>016691 Peräpohjolan kans.op.kann.yhd.</t>
  </si>
  <si>
    <t>080581 Peuran museosäätiö</t>
  </si>
  <si>
    <t>029901 Pohj-Hgin kuvat.koul.kan.yhd.</t>
  </si>
  <si>
    <t>010581 Pohjantähti-opiston kann.yhd.</t>
  </si>
  <si>
    <t>006471 Pohjois-Haagan yhteiskoulu Oy</t>
  </si>
  <si>
    <t>019691 Pohjois-Hgin mus.op. kann.yhd.</t>
  </si>
  <si>
    <t>082101 P-Karjalan teatteri yhd.ry</t>
  </si>
  <si>
    <t>019701 P-Kymen mus.op. kann.yhd.ry</t>
  </si>
  <si>
    <t>099341 P-Pohjanmaan kesäyliop.seur.ry</t>
  </si>
  <si>
    <t>016721 P-Satakunnan kansanop.kann.yhd</t>
  </si>
  <si>
    <t>016731 P-Savon kansanopistoseura ry</t>
  </si>
  <si>
    <t>025651 P-Suomen koulutuskeskussäätiö</t>
  </si>
  <si>
    <t>019951 Pop &amp; Jazz Konservatorion säät</t>
  </si>
  <si>
    <t>082241 Porin teatterisäätiö rs.</t>
  </si>
  <si>
    <t>016751 Portaanpää ry.</t>
  </si>
  <si>
    <t>080641 Porvoon museoyhdistys ry</t>
  </si>
  <si>
    <t>081451 Postimuseosäätiö sr</t>
  </si>
  <si>
    <t>083301 Pro Avanti! ry</t>
  </si>
  <si>
    <t>051381 Pukinmäen taidetalo-yhd. ry</t>
  </si>
  <si>
    <t>099351 Päijät-Hämeen kesäyliopistoyhd</t>
  </si>
  <si>
    <t>016761 Päivölän kans.op. kannatt.yhd.</t>
  </si>
  <si>
    <t>082521 Q-teatteri ry</t>
  </si>
  <si>
    <t>012551 Raahen Porvari- ja Kaupp.rah.</t>
  </si>
  <si>
    <t>082751 Rakastajat-teatterin kannatus</t>
  </si>
  <si>
    <t>011541 Rakennusteollisuus RT ry</t>
  </si>
  <si>
    <t>023171 Ranuan kr.kansanopistoyhdistys</t>
  </si>
  <si>
    <t>023151 Raseborg-säätiö</t>
  </si>
  <si>
    <t>014261 Rastor-instituutti ry</t>
  </si>
  <si>
    <t>016771 Raudaskylän Kr. opisto ry</t>
  </si>
  <si>
    <t>082251 Rauman kaup.teatterin kann.yhd</t>
  </si>
  <si>
    <t>081481 Raumanmeren merimuseosäätiö</t>
  </si>
  <si>
    <t>080691 Rautatiemuseon Säätiö</t>
  </si>
  <si>
    <t>082681 Red Nose Company ry</t>
  </si>
  <si>
    <t>016781 Reisjärven krist.kansanop.yhd.</t>
  </si>
  <si>
    <t>051391 Riihimäen Nuorisoteat. yhd. ry</t>
  </si>
  <si>
    <t>053141 Riihimäen teatteri Oy</t>
  </si>
  <si>
    <t>082581 Rimpparemmi ry</t>
  </si>
  <si>
    <t>016571 Rovalan Setlementti ry</t>
  </si>
  <si>
    <t>082271 Ryhmäteatterin kannatus ry.</t>
  </si>
  <si>
    <t>080731 Sagalunds museistiftelse</t>
  </si>
  <si>
    <t>080711 Sami museum-Saamel.museosäätiö</t>
  </si>
  <si>
    <t>016891 Savonlinnan kansanopisto ry</t>
  </si>
  <si>
    <t>019761 Savonlinnan mus.opist.kann.yhd</t>
  </si>
  <si>
    <t>083241 Savonlinnan orkesteriyhdistys</t>
  </si>
  <si>
    <t>082281 Savonlinnan Seudun Teat.yhd.ry</t>
  </si>
  <si>
    <t>082291 Seinäjoen kaupunginteatteri Oy</t>
  </si>
  <si>
    <t>083181 Seinäjoen orkesteriyhdistys ry</t>
  </si>
  <si>
    <t>022351 Setlementti Kainulan Kann.yhd.</t>
  </si>
  <si>
    <t>019421 Sibelius-opiston kann.yhd. ry</t>
  </si>
  <si>
    <t>051371 Sirkus Taika-Aika ry</t>
  </si>
  <si>
    <t>099071 Sivistysl. Kansalaisfoorumi</t>
  </si>
  <si>
    <t>001171 Skolgar.fören.Sv.Privatskolan</t>
  </si>
  <si>
    <t>082301 Skolteaterföreningen r.f.</t>
  </si>
  <si>
    <t>053111 Snellman-instituutti ry</t>
  </si>
  <si>
    <t>010261 Snellman-korkeakoulun k.y. ry</t>
  </si>
  <si>
    <t>051211 Sorin Sirkus ry</t>
  </si>
  <si>
    <t>023071 Stiftel. Helsingf.sv.mus.inst.</t>
  </si>
  <si>
    <t>053411 Stiftelsen Mus.inst.Kungsvägen</t>
  </si>
  <si>
    <t>081321 Stundars r.f.</t>
  </si>
  <si>
    <t>089931 Suomalainen Koulutusyhd. ry</t>
  </si>
  <si>
    <t>083281 Suomalaisen barok.ork.kann.yhd</t>
  </si>
  <si>
    <t>001481 Suomalaisen Yhteiskoulun Oy</t>
  </si>
  <si>
    <t>035521 Suomen Adventtikirkko</t>
  </si>
  <si>
    <t>053221 Suomen Diakoniaopisto-SDO Oy</t>
  </si>
  <si>
    <t>010091 Suomen Ev.lut.Kansanlähetys ry</t>
  </si>
  <si>
    <t>080761 Suomen ilmailumuseosäätiö</t>
  </si>
  <si>
    <t>010151 Suomen Ilmailuopisto Oy</t>
  </si>
  <si>
    <t>080351 Suomen Ilmavoimamuseosäätiö</t>
  </si>
  <si>
    <t>081251 Suomen jääkiekkomuseoyhdist.ry</t>
  </si>
  <si>
    <t>025581 Suomen Kansallisoop.ja-baletti</t>
  </si>
  <si>
    <t>080961 Suomen kirjainstituutin säätiö</t>
  </si>
  <si>
    <t>082551 Suomen Komediateatteri Oy</t>
  </si>
  <si>
    <t>016451 Suomen Luter. Evank.yhd.ry</t>
  </si>
  <si>
    <t>081411 Suomen maatalousmuseosäätiö</t>
  </si>
  <si>
    <t>081421 Suomen Metsämuseosäätiö</t>
  </si>
  <si>
    <t>080791 Suomen metsästysmuseoyhdistys</t>
  </si>
  <si>
    <t>016861 Suomen Nuoriso-opist.kann.yhd.</t>
  </si>
  <si>
    <t>081491 Suomen ortodok.kirkkomus. säät</t>
  </si>
  <si>
    <t>017041 Suomen Raamattuopiston Säätiö</t>
  </si>
  <si>
    <t>051401 Suomen Teatteriopiston tuki ry</t>
  </si>
  <si>
    <t>016831 Suomen Teologinen Opisto ry</t>
  </si>
  <si>
    <t>053171 S.Tyk-,Pion.ja Viest.musyhd.ry</t>
  </si>
  <si>
    <t>080811 Suomen Urheilumuseosäätiö</t>
  </si>
  <si>
    <t>017291 Suomen Urheiluop.kannat.oy</t>
  </si>
  <si>
    <t>080831 Suomen valok.tait.museon säät.</t>
  </si>
  <si>
    <t>051131 Suomen Ympäristöop. SYKLI Oy</t>
  </si>
  <si>
    <t>012921 Suomen Yrittäjäopisto Oy</t>
  </si>
  <si>
    <t>082311 Sv.teatern i Helsingfors</t>
  </si>
  <si>
    <t>099091 SFV r.f.</t>
  </si>
  <si>
    <t>025271 Sv.framtidssk.i Hforsreg. Ab</t>
  </si>
  <si>
    <t>034091 Sylvia-koti yhdistys ry</t>
  </si>
  <si>
    <t>082771 Taideosuuskunta Tsuumi</t>
  </si>
  <si>
    <t>051181 Taito Etelä-Pohjanmaa ry</t>
  </si>
  <si>
    <t>053331 Taito Etelä-Suomi ry</t>
  </si>
  <si>
    <t>051171 Taito Itä-Suomi ry</t>
  </si>
  <si>
    <t>051351 Taito Keski-Pohjanmaa ry</t>
  </si>
  <si>
    <t>029821 Taito Keski-Suomi ry</t>
  </si>
  <si>
    <t>029751 Taito Pirkanmaa ry</t>
  </si>
  <si>
    <t>089971 Tallinnan suomal.koul. tuki ry</t>
  </si>
  <si>
    <t>015951 Tampereen Aikuiskoulutussäätiö</t>
  </si>
  <si>
    <t>099371 Tampereen kesäyliop.yhd. r.y.</t>
  </si>
  <si>
    <t>082601 Tampereen Komediateatt.säätiö</t>
  </si>
  <si>
    <t>019311 Tampereen musiikkiop. säätiö</t>
  </si>
  <si>
    <t>019791 Tampereen NMKY ry</t>
  </si>
  <si>
    <t>004961 Tampereen Steiner-kouluyhd.ry</t>
  </si>
  <si>
    <t>082331 Tampereen Teatteri oy</t>
  </si>
  <si>
    <t>082341 Tampereen Työväen Teatteri</t>
  </si>
  <si>
    <t>082671 Tanssikaari ry</t>
  </si>
  <si>
    <t>051421 Tanssistudio Jami Oy</t>
  </si>
  <si>
    <t>082351 Tanssiteatteri Erin kann.yhd.</t>
  </si>
  <si>
    <t>082361 Tanssiteatt.Hurjaruuthin kann.</t>
  </si>
  <si>
    <t>082371 Tanssiteatt.Minimin kann.yhd.</t>
  </si>
  <si>
    <t>082381 Tanssiteatt.Mobita/Danscon ry</t>
  </si>
  <si>
    <t>082391 Tanssiteatt. Raatikon kann.ry</t>
  </si>
  <si>
    <t>089871 Tarton suomal.koulun yhdistys</t>
  </si>
  <si>
    <t>082411 Teatt.Hevosenkengän kann.yhd.</t>
  </si>
  <si>
    <t>082431 Teatteri Mukamaksen kann.yhd.</t>
  </si>
  <si>
    <t>082561 Teatteri Rollon Kannatus ry</t>
  </si>
  <si>
    <t>082541 Teatteri Vantaan kann.yhd. ry</t>
  </si>
  <si>
    <t>080891 Teatterimuseon säätiö</t>
  </si>
  <si>
    <t>080901 Tekniikan museon säätiö</t>
  </si>
  <si>
    <t>053201 Teollisuusliitto ry</t>
  </si>
  <si>
    <t>081071 T. ja R. Lönnströmin Säätiö</t>
  </si>
  <si>
    <t>051261 Tikkurilan Teatteri ry</t>
  </si>
  <si>
    <t>017051 Toimihenk.järj.Opintoliitto ry</t>
  </si>
  <si>
    <t>099051 Toimihenkilöjärj.TJS-Opintokes</t>
  </si>
  <si>
    <t>053021 Touko Voutilaisen koulusäätiö</t>
  </si>
  <si>
    <t>053281 Traffica oy</t>
  </si>
  <si>
    <t>018291 Tri Matthias Ingmanin säätiö</t>
  </si>
  <si>
    <t>017071 Turun aikuiskoulutussäätiö</t>
  </si>
  <si>
    <t>011681 Turun ammattiopistosäätiö</t>
  </si>
  <si>
    <t>053191 Turun kaupunginteatteri Oy</t>
  </si>
  <si>
    <t>016901 Turun kristill.opiston säätiö</t>
  </si>
  <si>
    <t>023191 TYA-oppilaitos Oy</t>
  </si>
  <si>
    <t>013611 Työtehoseura ry</t>
  </si>
  <si>
    <t>016921 Työväen Akatemian kannatusoy.</t>
  </si>
  <si>
    <t>081081 Työväen museoyhdistys ry</t>
  </si>
  <si>
    <t>099061 Työväen Sivistysliitto TSL</t>
  </si>
  <si>
    <t>008441 Töölön Yhteiskoulu Osakeyhtiö</t>
  </si>
  <si>
    <t>053051 UMO-säätiö</t>
  </si>
  <si>
    <t>023061 Underst.för mus.inst.Arkipelag</t>
  </si>
  <si>
    <t>099391 Vaasan kesäyliopisto ry</t>
  </si>
  <si>
    <t>023161 Valamon luostari</t>
  </si>
  <si>
    <t>016931 Valkealan kr.kansanop.kann.yhd</t>
  </si>
  <si>
    <t>083221 Vantaan orkesteri-Vanda ork.ry</t>
  </si>
  <si>
    <t>051191 Vantaan sanataidekouluyhd. ry</t>
  </si>
  <si>
    <t>029851 Vantaan tanssiopiston tuki ry</t>
  </si>
  <si>
    <t>017301 Varalan Säätiö</t>
  </si>
  <si>
    <t>082481 Varkauden teatt.kannat.yhd.ry</t>
  </si>
  <si>
    <t>016941 Vars.-Suomen aikuiskoul.säätiö</t>
  </si>
  <si>
    <t>051291 Vihdin Kuvataidekoul.kann.yhd.</t>
  </si>
  <si>
    <t>024501 Vihreä sivistysliitto ry</t>
  </si>
  <si>
    <t>002401 Viipurin Reaalikoulu Oy</t>
  </si>
  <si>
    <t>082511 Viirus rf.</t>
  </si>
  <si>
    <t>081401 Visavuoren museosäätiö</t>
  </si>
  <si>
    <t>017681 Vuokatin säätiö</t>
  </si>
  <si>
    <t>022451 Vuolle Setlementti ry</t>
  </si>
  <si>
    <t>009461 Ylitornion Yht.koul. Kannat.oy</t>
  </si>
  <si>
    <t>082531 Zodiak Presents ry</t>
  </si>
  <si>
    <t>082501 Åbo svenska teaterförening rf.</t>
  </si>
  <si>
    <t>016521 Öst.bott.Sv.Kr.f-högsk.sällsk.</t>
  </si>
  <si>
    <t>000203 Akaan kaupunki</t>
  </si>
  <si>
    <t>000053 Alajärven kaupunki</t>
  </si>
  <si>
    <t>000093 Alavieskan kunta</t>
  </si>
  <si>
    <t>000103 Alavuden kaupunki</t>
  </si>
  <si>
    <t>000163 Asikkalan kunta</t>
  </si>
  <si>
    <t>000183 Askolan kunta</t>
  </si>
  <si>
    <t>000193 Auran kunta</t>
  </si>
  <si>
    <t>000463 Enonkosken kunta</t>
  </si>
  <si>
    <t>000473 Enontekiön kunta</t>
  </si>
  <si>
    <t>000493 Espoon kaupunki</t>
  </si>
  <si>
    <t>000513 Eurajoen kunta</t>
  </si>
  <si>
    <t>000503 Euran kunta</t>
  </si>
  <si>
    <t>000523 Evijärven kunta</t>
  </si>
  <si>
    <t>000613 Forssan kaupunki</t>
  </si>
  <si>
    <t>000693 Haapajärven kaupunki</t>
  </si>
  <si>
    <t>000713 Haapaveden kaupunki</t>
  </si>
  <si>
    <t>000723 Hailuodon kunta</t>
  </si>
  <si>
    <t>000743 Halsuan kunta</t>
  </si>
  <si>
    <t>000753 Haminan kaupunki</t>
  </si>
  <si>
    <t>000783 Hangon kaupunki</t>
  </si>
  <si>
    <t>000773 Hankasalmen kunta</t>
  </si>
  <si>
    <t>000793 Harjavallan kaupunki</t>
  </si>
  <si>
    <t>000813 Hartolan kunta</t>
  </si>
  <si>
    <t>000823 Hattulan kunta</t>
  </si>
  <si>
    <t>000863 Hausjärven kunta</t>
  </si>
  <si>
    <t>001113 Heinolan kaupunki</t>
  </si>
  <si>
    <t>000903 Heinäveden kunta</t>
  </si>
  <si>
    <t>000913 Helsingin kaupunki</t>
  </si>
  <si>
    <t>000973 Hirvensalmen kunta</t>
  </si>
  <si>
    <t>000983 Hollolan kunta</t>
  </si>
  <si>
    <t>001023 Huittisten kaupunki</t>
  </si>
  <si>
    <t>001033 Humppilan kunta</t>
  </si>
  <si>
    <t>001053 Hyrynsalmen kunta</t>
  </si>
  <si>
    <t>001063 Hyvinkään kaupunki</t>
  </si>
  <si>
    <t>001083 Hämeenkyrön kunta</t>
  </si>
  <si>
    <t>001093 Hämeenlinnan kaupunki</t>
  </si>
  <si>
    <t>001393 Iin kunta</t>
  </si>
  <si>
    <t>001403 Iisalmen kaupunki</t>
  </si>
  <si>
    <t>001423 Iitin kunta</t>
  </si>
  <si>
    <t>001433 Ikaalisten kaupunki</t>
  </si>
  <si>
    <t>001453 Ilmajoen kunta</t>
  </si>
  <si>
    <t>001463 Ilomantsin kunta</t>
  </si>
  <si>
    <t>001533 Imatran kaupunki</t>
  </si>
  <si>
    <t>001483 Inarin kunta</t>
  </si>
  <si>
    <t>001493 Ingå kommun</t>
  </si>
  <si>
    <t>001513 Isojoen kunta</t>
  </si>
  <si>
    <t>001523 Isonkyrön kunta</t>
  </si>
  <si>
    <t>005983 Jakobstads stad</t>
  </si>
  <si>
    <t>001653 Janakkalan kunta</t>
  </si>
  <si>
    <t>001673 Joensuun kaupunki</t>
  </si>
  <si>
    <t>001693 Jokioisten kunta</t>
  </si>
  <si>
    <t>001713 Joroisten kunta</t>
  </si>
  <si>
    <t>001723 Joutsan kunta</t>
  </si>
  <si>
    <t>001763 Juuan kunta</t>
  </si>
  <si>
    <t>001773 Juupajoen kunta</t>
  </si>
  <si>
    <t>001783 Juvan kunta</t>
  </si>
  <si>
    <t>001793 Jyväskylän kaupunki</t>
  </si>
  <si>
    <t>001813 Jämijärven kunta</t>
  </si>
  <si>
    <t>001823 Jämsän kaupunki</t>
  </si>
  <si>
    <t>001863 Järvenpään kaupunki</t>
  </si>
  <si>
    <t>002023 Kaarinan kaupunki</t>
  </si>
  <si>
    <t>002043 Kaavin kunta</t>
  </si>
  <si>
    <t>002053 Kajaanin kaupunki</t>
  </si>
  <si>
    <t>002083 Kalajoen kaupunki</t>
  </si>
  <si>
    <t>002113 Kangasalan kunta</t>
  </si>
  <si>
    <t>002133 Kangasniemen kunta</t>
  </si>
  <si>
    <t>002143 Kankaanpään kaupunki</t>
  </si>
  <si>
    <t>002163 Kannonkosken kunta</t>
  </si>
  <si>
    <t>002173 Kannuksen kaupunki</t>
  </si>
  <si>
    <t>002183 Karijoen kunta</t>
  </si>
  <si>
    <t>002243 Karkkilan kaupunki</t>
  </si>
  <si>
    <t>002263 Karstulan kunta</t>
  </si>
  <si>
    <t>002303 Karvian kunta</t>
  </si>
  <si>
    <t>002313 Kaskisten kaupunki</t>
  </si>
  <si>
    <t>002323 Kauhajoen kaupunki</t>
  </si>
  <si>
    <t>002333 Kauhavan kaupunki</t>
  </si>
  <si>
    <t>002353 Kauniaisten kaupunki</t>
  </si>
  <si>
    <t>002363 Kaustisen kunta</t>
  </si>
  <si>
    <t>002393 Keiteleen kunta</t>
  </si>
  <si>
    <t>003203 Kemijärven kaupunki</t>
  </si>
  <si>
    <t>002403 Kemin kaupunki</t>
  </si>
  <si>
    <t>002413 Keminmaan kunta</t>
  </si>
  <si>
    <t>003223 Kemiönsaaren kunta</t>
  </si>
  <si>
    <t>002443 Kempeleen kunta</t>
  </si>
  <si>
    <t>002453 Keravan kaupunki</t>
  </si>
  <si>
    <t>002493 Keuruun kaupunki</t>
  </si>
  <si>
    <t>002503 Kihniön kunta</t>
  </si>
  <si>
    <t>002563 Kinnulan kunta</t>
  </si>
  <si>
    <t>002573 Kirkkonummen kunta</t>
  </si>
  <si>
    <t>002603 Kiteen kaupunki</t>
  </si>
  <si>
    <t>002613 Kittilän kunta</t>
  </si>
  <si>
    <t>002633 Kiuruveden kaupunki</t>
  </si>
  <si>
    <t>002653 Kivijärven kunta</t>
  </si>
  <si>
    <t>002713 Kokemäen kaupunki</t>
  </si>
  <si>
    <t>002723 Kokkolan kaupunki</t>
  </si>
  <si>
    <t>002733 Kolarin kunta</t>
  </si>
  <si>
    <t>002753 Konneveden kunta</t>
  </si>
  <si>
    <t>002763 Kontiolahden kunta</t>
  </si>
  <si>
    <t>004993 Korsholms kommun</t>
  </si>
  <si>
    <t>002803 Korsnäs kommun</t>
  </si>
  <si>
    <t>002843 Kosken (Tl) kunta</t>
  </si>
  <si>
    <t>002853 Kotkan kaupunki</t>
  </si>
  <si>
    <t>002863 Kouvolan kaupunki</t>
  </si>
  <si>
    <t>002873 Kristinestads stad</t>
  </si>
  <si>
    <t>002883 Kronoby kommun</t>
  </si>
  <si>
    <t>002913 Kuhmoisten kunta</t>
  </si>
  <si>
    <t>002903 Kuhmon kaupunki</t>
  </si>
  <si>
    <t>002973 Kuopion kaupunki</t>
  </si>
  <si>
    <t>003003 Kuortaneen kunta</t>
  </si>
  <si>
    <t>003013 Kurikan kaupunki</t>
  </si>
  <si>
    <t>003043 Kustavin kunta</t>
  </si>
  <si>
    <t>003053 Kuusamon kaupunki</t>
  </si>
  <si>
    <t>003123 Kyyjärven kunta</t>
  </si>
  <si>
    <t>003163 Kärkölän kunta</t>
  </si>
  <si>
    <t>003173 Kärsämäen kunta</t>
  </si>
  <si>
    <t>003983 Lahden kaupunki</t>
  </si>
  <si>
    <t>003993 Laihian kunta</t>
  </si>
  <si>
    <t>004003 Laitilan kaupunki</t>
  </si>
  <si>
    <t>004073 Lapinjärven kunta</t>
  </si>
  <si>
    <t>004023 Lapinlahden kunta</t>
  </si>
  <si>
    <t>004033 Lappajärven kunta</t>
  </si>
  <si>
    <t>004053 Lappeenrannan kaupunki</t>
  </si>
  <si>
    <t>004083 Lapuan kaupunki</t>
  </si>
  <si>
    <t>004403 Larsmo kommun</t>
  </si>
  <si>
    <t>004103 Laukaan kunta</t>
  </si>
  <si>
    <t>004163 Lemin kunta</t>
  </si>
  <si>
    <t>004183 Lempäälän kunta</t>
  </si>
  <si>
    <t>004203 Leppävirran kunta</t>
  </si>
  <si>
    <t>004213 Lestijärven kunta</t>
  </si>
  <si>
    <t>004233 Liedon kunta</t>
  </si>
  <si>
    <t>004223 Lieksan kaupunki</t>
  </si>
  <si>
    <t>004253 Limingan kunta</t>
  </si>
  <si>
    <t>004263 Liperin kunta</t>
  </si>
  <si>
    <t>004443 Lohjan kaupunki</t>
  </si>
  <si>
    <t>004303 Loimaan kaupunki</t>
  </si>
  <si>
    <t>004333 Lopen kunta</t>
  </si>
  <si>
    <t>004343 Loviisan kaupunki</t>
  </si>
  <si>
    <t>004353 Luhangan kunta</t>
  </si>
  <si>
    <t>004363 Lumijoen kunta</t>
  </si>
  <si>
    <t>004413 Luumäen kunta</t>
  </si>
  <si>
    <t>004753 Malax kommun</t>
  </si>
  <si>
    <t>004803 Marttilan kunta</t>
  </si>
  <si>
    <t>004813 Maskun kunta</t>
  </si>
  <si>
    <t>004833 Merijärven kunta</t>
  </si>
  <si>
    <t>004843 Merikarvian kunta</t>
  </si>
  <si>
    <t>004893 Miehikkälän kunta</t>
  </si>
  <si>
    <t>004913 Mikkelin kaupunki</t>
  </si>
  <si>
    <t>004943 Muhoksen kunta</t>
  </si>
  <si>
    <t>004953 Multian kunta</t>
  </si>
  <si>
    <t>004983 Muonion kunta</t>
  </si>
  <si>
    <t>005003 Muuramen kunta</t>
  </si>
  <si>
    <t>005033 Mynämäen kunta</t>
  </si>
  <si>
    <t>005043 Myrskylän kunta</t>
  </si>
  <si>
    <t>005053 Mäntsälän kunta</t>
  </si>
  <si>
    <t>005083 Mänttä-Vilppulan kaupunki</t>
  </si>
  <si>
    <t>005073 Mäntyharjun kunta</t>
  </si>
  <si>
    <t>005293 Naantalin kaupunki</t>
  </si>
  <si>
    <t>005313 Nakkilan kunta</t>
  </si>
  <si>
    <t>005353 Nivalan kaupunki</t>
  </si>
  <si>
    <t>005363 Nokian kaupunki</t>
  </si>
  <si>
    <t>005383 Nousiaisten kunta</t>
  </si>
  <si>
    <t>005413 Nurmeksen kaupunki</t>
  </si>
  <si>
    <t>005433 Nurmijärven kunta</t>
  </si>
  <si>
    <t>008933 Nykarleby stad</t>
  </si>
  <si>
    <t>005453 Närpes stad</t>
  </si>
  <si>
    <t>005603 Orimattilan kaupunki</t>
  </si>
  <si>
    <t>005613 Oripään kunta</t>
  </si>
  <si>
    <t>005623 Oriveden kaupunki</t>
  </si>
  <si>
    <t>005633 Oulaisten kaupunki</t>
  </si>
  <si>
    <t>005643 Oulun kaupunki</t>
  </si>
  <si>
    <t>003093 Outokummun kaupunki</t>
  </si>
  <si>
    <t>005763 Padasjoen kunta</t>
  </si>
  <si>
    <t>005773 Paimion kaupunki</t>
  </si>
  <si>
    <t>005783 Paltamon kunta</t>
  </si>
  <si>
    <t>004453 Pargas stad</t>
  </si>
  <si>
    <t>005803 Parikkalan kunta</t>
  </si>
  <si>
    <t>005813 Parkanon kaupunki</t>
  </si>
  <si>
    <t>005993 Pedersöre kommun</t>
  </si>
  <si>
    <t>005833 Pelkosenniemen kunta</t>
  </si>
  <si>
    <t>008543 Pellon kunta</t>
  </si>
  <si>
    <t>005843 Perhon kunta</t>
  </si>
  <si>
    <t>005923 Petäjäveden kunta</t>
  </si>
  <si>
    <t>005933 Pieksämäen kaupunki</t>
  </si>
  <si>
    <t>005953 Pielaveden kunta</t>
  </si>
  <si>
    <t>006013 Pihtiputaan kunta</t>
  </si>
  <si>
    <t>006043 Pirkkalan kunta</t>
  </si>
  <si>
    <t>006073 Polvijärven kunta</t>
  </si>
  <si>
    <t>006083 Pomarkun kunta</t>
  </si>
  <si>
    <t>006093 Porin kaupunki</t>
  </si>
  <si>
    <t>006113 Pornaisten kunta</t>
  </si>
  <si>
    <t>006383 Porvoon kaupunki</t>
  </si>
  <si>
    <t>006143 Posion kunta</t>
  </si>
  <si>
    <t>006153 Pudasjärven kaupunki</t>
  </si>
  <si>
    <t>006163 Pukkilan kunta</t>
  </si>
  <si>
    <t>006193 Punkalaitumen kunta</t>
  </si>
  <si>
    <t>006203 Puolangan kunta</t>
  </si>
  <si>
    <t>006233 Puumalan kunta</t>
  </si>
  <si>
    <t>006243 Pyhtään kunta</t>
  </si>
  <si>
    <t>006253 Pyhäjoen kunta</t>
  </si>
  <si>
    <t>006263 Pyhäjärven kaupunki</t>
  </si>
  <si>
    <t>006303 Pyhännän kunta</t>
  </si>
  <si>
    <t>006313 Pyhärannan kunta</t>
  </si>
  <si>
    <t>006353 Pälkäneen kunta</t>
  </si>
  <si>
    <t>006363 Pöytyän kunta</t>
  </si>
  <si>
    <t>006783 Raahen kaupunki</t>
  </si>
  <si>
    <t>007103 Raaseporin kaupunki</t>
  </si>
  <si>
    <t>006803 Raision kaupunki</t>
  </si>
  <si>
    <t>006813 Rantasalmen kunta</t>
  </si>
  <si>
    <t>006833 Ranuan kunta</t>
  </si>
  <si>
    <t>006843 Rauman kaupunki</t>
  </si>
  <si>
    <t>006863 Rautalammin kunta</t>
  </si>
  <si>
    <t>006873 Rautavaaran kunta</t>
  </si>
  <si>
    <t>006893 Rautjärven kunta</t>
  </si>
  <si>
    <t>006913 Reisjärven kunta</t>
  </si>
  <si>
    <t>006943 Riihimäen kaupunki</t>
  </si>
  <si>
    <t>006973 Ristijärven kunta</t>
  </si>
  <si>
    <t>006983 Rovaniemen kaupunki</t>
  </si>
  <si>
    <t>007003 Ruokolahden kunta</t>
  </si>
  <si>
    <t>007023 Ruoveden kunta</t>
  </si>
  <si>
    <t>007043 Ruskon kunta</t>
  </si>
  <si>
    <t>007073 Rääkkylän kunta</t>
  </si>
  <si>
    <t>007293 Saarijärven kaupunki</t>
  </si>
  <si>
    <t>007323 Sallan kunta</t>
  </si>
  <si>
    <t>007343 Salon kaupunki</t>
  </si>
  <si>
    <t>007903 Sastamalan kaupunki</t>
  </si>
  <si>
    <t>007383 Sauvon kunta</t>
  </si>
  <si>
    <t>007393 Savitaipaleen kunta</t>
  </si>
  <si>
    <t>007403 Savonlinnan kaupunki</t>
  </si>
  <si>
    <t>007423 Savukosken kunta</t>
  </si>
  <si>
    <t>007433 Seinäjoen kaupunki</t>
  </si>
  <si>
    <t>007533 Sibbo kommun</t>
  </si>
  <si>
    <t>007463 Sievin kunta</t>
  </si>
  <si>
    <t>007473 Siikaisten kunta</t>
  </si>
  <si>
    <t>007483 Siikajoen kunta</t>
  </si>
  <si>
    <t>007913 Siikalatvan kunta</t>
  </si>
  <si>
    <t>007493 Siilinjärven kunta</t>
  </si>
  <si>
    <t>007513 Simon kunta</t>
  </si>
  <si>
    <t>007553 Siuntion kunta</t>
  </si>
  <si>
    <t>007583 Sodankylän kunta</t>
  </si>
  <si>
    <t>007593 Soinin kunta</t>
  </si>
  <si>
    <t>007613 Someron kaupunki</t>
  </si>
  <si>
    <t>007623 Sonkajärven kunta</t>
  </si>
  <si>
    <t>007653 Sotkamon kunta</t>
  </si>
  <si>
    <t>007683 Sulkavan kunta</t>
  </si>
  <si>
    <t>007773 Suomussalmen kunta</t>
  </si>
  <si>
    <t>007783 Suonenjoen kaupunki</t>
  </si>
  <si>
    <t>007813 Sysmän kunta</t>
  </si>
  <si>
    <t>007833 Säkylän kunta</t>
  </si>
  <si>
    <t>008313 Taipalsaaren kunta</t>
  </si>
  <si>
    <t>008323 Taivalkosken kunta</t>
  </si>
  <si>
    <t>008333 Taivassalon kunta</t>
  </si>
  <si>
    <t>008343 Tammelan kunta</t>
  </si>
  <si>
    <t>008373 Tampereen kaupunki</t>
  </si>
  <si>
    <t>008453 Tervolan kunta</t>
  </si>
  <si>
    <t>008443 Tervon kunta</t>
  </si>
  <si>
    <t>008463 Teuvan kunta</t>
  </si>
  <si>
    <t>008483 Tohmajärven kunta</t>
  </si>
  <si>
    <t>008493 Toholammin kunta</t>
  </si>
  <si>
    <t>008503 Toivakan kunta</t>
  </si>
  <si>
    <t>008513 Tornion kaupunki</t>
  </si>
  <si>
    <t>008533 Turun kaupunki</t>
  </si>
  <si>
    <t>008573 Tuusniemen kunta</t>
  </si>
  <si>
    <t>008583 Tuusulan kunta</t>
  </si>
  <si>
    <t>008593 Tyrnävän kunta</t>
  </si>
  <si>
    <t>008863 Ulvilan kaupunki</t>
  </si>
  <si>
    <t>008873 Urjalan kunta</t>
  </si>
  <si>
    <t>008893 Utajärven kunta</t>
  </si>
  <si>
    <t>008903 Utsjoen kunta</t>
  </si>
  <si>
    <t>008953 Uudenkaupungin kaupunki</t>
  </si>
  <si>
    <t>008923 Uuraisten kunta</t>
  </si>
  <si>
    <t>007853 Vaalan kunta</t>
  </si>
  <si>
    <t>009053 Vaasan kaupunki</t>
  </si>
  <si>
    <t>009083 Valkeakosken kaupunki</t>
  </si>
  <si>
    <t>000923 Vantaan kaupunki</t>
  </si>
  <si>
    <t>009153 Varkauden kaupunki</t>
  </si>
  <si>
    <t>009183 Vehmaan kunta</t>
  </si>
  <si>
    <t>009213 Vesannon kunta</t>
  </si>
  <si>
    <t>009223 Vesilahden kunta</t>
  </si>
  <si>
    <t>009243 Vetelin kunta</t>
  </si>
  <si>
    <t>009253 Vieremän kunta</t>
  </si>
  <si>
    <t>009273 Vihdin kunta</t>
  </si>
  <si>
    <t>009313 Viitasaaren kaupunki</t>
  </si>
  <si>
    <t>009343 Vimpelin kunta</t>
  </si>
  <si>
    <t>009353 Virolahden kunta</t>
  </si>
  <si>
    <t>009363 Virtain kaupunki</t>
  </si>
  <si>
    <t>009463 Vöyrin kunta</t>
  </si>
  <si>
    <t>009763 Ylitornion kunta</t>
  </si>
  <si>
    <t>009773 Ylivieskan kaupunki</t>
  </si>
  <si>
    <t>009803 Ylöjärven kaupunki</t>
  </si>
  <si>
    <t>009813 Ypäjän kunta</t>
  </si>
  <si>
    <t>009893 Ähtärin kaupunki</t>
  </si>
  <si>
    <t>009923 Äänekosken kaupunki</t>
  </si>
  <si>
    <t>031636 Espoon seudun koulutusky.Omnia</t>
  </si>
  <si>
    <t>031746 Et.-Karjalan koulutuskuntayht.</t>
  </si>
  <si>
    <t>031386 Itä-Savon koulutuskuntayhtymä</t>
  </si>
  <si>
    <t>031106 Jokilaaksojen koulutus.ky</t>
  </si>
  <si>
    <t>052076 Jokilaaksojen mus.op.kuntayht.</t>
  </si>
  <si>
    <t>031076 Jyväskylän koulutuskuntayhtymä</t>
  </si>
  <si>
    <t>031806 Järviseudun koul.kuntayhtymä</t>
  </si>
  <si>
    <t>031856 Kemi-Tornionl. koul.ky. Lappia</t>
  </si>
  <si>
    <t>031136 K-Pohjanmaan koulutusyhtymä</t>
  </si>
  <si>
    <t>031156 K-Uudenmaan koulutuskuntayht.</t>
  </si>
  <si>
    <t>031836 Kotkan-Haminan seudun koul.ky</t>
  </si>
  <si>
    <t>031696 Koul.keskus Salpaus-kuntayht.</t>
  </si>
  <si>
    <t>031686 Koulutuskuntayhtymä OSAO</t>
  </si>
  <si>
    <t>031566 Koulutuskuntayhtymä Tavastia</t>
  </si>
  <si>
    <t>052156 Kvarnen samkommun</t>
  </si>
  <si>
    <t>051346 Kymenlaakson liitto</t>
  </si>
  <si>
    <t>031226 Loun.-Hämeen koul.kuntayht</t>
  </si>
  <si>
    <t>031216 Lounais-Suomen koul.ky</t>
  </si>
  <si>
    <t>031206 Luksia, L-Uudenmaan koulutusky</t>
  </si>
  <si>
    <t>031486 Optima samkommun</t>
  </si>
  <si>
    <t>031766 Peimarin koulutuskuntayhtymä</t>
  </si>
  <si>
    <t>031286 P.-Karjalan koulutuskuntayht.</t>
  </si>
  <si>
    <t>031336 Raahen koulutuskuntayhtymä</t>
  </si>
  <si>
    <t>031346 Raision seudun koul.kuntayht.</t>
  </si>
  <si>
    <t>031666 Rovaniemen koulutuskuntayhtymä</t>
  </si>
  <si>
    <t>031376 Salon seudun koulutuskuntayht.</t>
  </si>
  <si>
    <t>052096 Sam.komm.för V-Nyl.folkhögsk.</t>
  </si>
  <si>
    <t>031016 SASKY koulutuskuntayhtymä</t>
  </si>
  <si>
    <t>031176 Satakunnan koulutuskuntayhtymä</t>
  </si>
  <si>
    <t>053456 Sateenkaaren koulun kuntayht.</t>
  </si>
  <si>
    <t>031816 Savon koulutuskuntayhtymä</t>
  </si>
  <si>
    <t>031716 Seinäjoen koulutuskuntayhtymä</t>
  </si>
  <si>
    <t>031676 Suupohjan koulutuskuntayhtymä</t>
  </si>
  <si>
    <t>052276 Sv.Ö.-bott.förbund för utbild.</t>
  </si>
  <si>
    <t>031446 Valkeakosken seud.koulutusky</t>
  </si>
  <si>
    <t>031476 Ylä-Savon koulutuskuntayhtymä</t>
  </si>
  <si>
    <t>031506 Äänekosken amm.koul.kuntayhtym</t>
  </si>
  <si>
    <t xml:space="preserve"> - josta verotuloihin perustuva valtionosuuden tasaus</t>
  </si>
  <si>
    <t xml:space="preserve"> - josta osakuntaliitoksen osuus</t>
  </si>
  <si>
    <t>Kuopion steinerkouluyhdistys r</t>
  </si>
  <si>
    <t>LAUTTASAAREN YHTEISKOULU SÄÄTIÖ</t>
  </si>
  <si>
    <t>OULUNKYLÄN YHTEISKOULUN SÄÄTIÖ</t>
  </si>
  <si>
    <t>SATEENKAAREN KOULUN KUNTAYHTYM</t>
  </si>
  <si>
    <t>053421 Lauttasaaren yht.koul. säätiö</t>
  </si>
  <si>
    <t>053431 Oulunkylän yhteisk. säätiö sr</t>
  </si>
  <si>
    <t>008191 Tampereen Yhteiskoulun Säätiö</t>
  </si>
  <si>
    <t>017671 Tanhuvaaran säätiö</t>
  </si>
  <si>
    <t>Vuoden 2024 OKM</t>
  </si>
  <si>
    <t>053471 AD-museo Oy</t>
  </si>
  <si>
    <t>083461 Greta Tuotanto</t>
  </si>
  <si>
    <t>053371 Turun konservatorio Oy</t>
  </si>
  <si>
    <r>
      <t>korvaus</t>
    </r>
    <r>
      <rPr>
        <b/>
        <sz val="11"/>
        <color rgb="FFFF0000"/>
        <rFont val="Helvetica"/>
      </rPr>
      <t xml:space="preserve"> </t>
    </r>
    <r>
      <rPr>
        <b/>
        <sz val="11"/>
        <color theme="1"/>
        <rFont val="Helvetica"/>
      </rPr>
      <t>vuonna 2025</t>
    </r>
    <r>
      <rPr>
        <b/>
        <sz val="11"/>
        <rFont val="Helvetica"/>
        <family val="2"/>
      </rPr>
      <t>, elo-joulukuu</t>
    </r>
  </si>
  <si>
    <t>pp vos, maksettu tammi-heinä</t>
  </si>
  <si>
    <t>jäljellä maksettavaa</t>
  </si>
  <si>
    <t>kk-erä elo-joulu</t>
  </si>
  <si>
    <t>kk-tulot, tammi-heinä</t>
  </si>
  <si>
    <t>alv-korvaus, tammi-heinä</t>
  </si>
  <si>
    <t>kk-menot, tammi-heinä</t>
  </si>
  <si>
    <t>kk-tulot, jäljellä maksettavaa</t>
  </si>
  <si>
    <t>alv-korvau, jäljellä maksettavaa</t>
  </si>
  <si>
    <t>kk-menot, jäljellä maksettavaa</t>
  </si>
  <si>
    <t>kk-tulot, elo-joulu</t>
  </si>
  <si>
    <t>alv-korvau, elo-joulu</t>
  </si>
  <si>
    <t>kk-menot, elo-joulu</t>
  </si>
  <si>
    <t>Statsandelen för kommunal basservice och ersättning för förlorade skatteinkomster</t>
  </si>
  <si>
    <t>som föranleds av ändringar i beskattningsgrunderna år 2025, augusti-december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</si>
</sst>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
    <numFmt numFmtId="165" formatCode="0.000"/>
    <numFmt numFmtId="166" formatCode="#,##0_ ;[Red]\-#,##0\ "/>
  </numFmts>
  <fonts count="37" x14ac:knownFonts="1">
    <font>
      <sz val="10"/>
      <name val="Arial"/>
    </font>
    <font>
      <sz val="11"/>
      <color theme="1"/>
      <name val="Calibri"/>
      <family val="2"/>
      <scheme val="minor"/>
    </font>
    <font>
      <sz val="11"/>
      <color theme="1"/>
      <name val="Calibri"/>
      <family val="2"/>
      <scheme val="minor"/>
    </font>
    <font>
      <sz val="10"/>
      <name val="Arial"/>
      <family val="2"/>
    </font>
    <font>
      <sz val="10"/>
      <name val="Helvetica"/>
      <family val="2"/>
    </font>
    <font>
      <sz val="8"/>
      <name val="Arial"/>
      <family val="2"/>
    </font>
    <font>
      <sz val="10"/>
      <color indexed="63"/>
      <name val="Helvetica"/>
      <family val="2"/>
    </font>
    <font>
      <sz val="10"/>
      <name val="Arial"/>
      <family val="2"/>
    </font>
    <font>
      <b/>
      <sz val="10"/>
      <name val="Helvetica"/>
      <family val="2"/>
    </font>
    <font>
      <sz val="10"/>
      <name val="Arial"/>
      <family val="2"/>
    </font>
    <font>
      <i/>
      <sz val="10"/>
      <name val="Helvetica"/>
      <family val="2"/>
    </font>
    <font>
      <sz val="10"/>
      <name val="Arial"/>
      <family val="2"/>
    </font>
    <font>
      <sz val="10"/>
      <color indexed="8"/>
      <name val="Helvetica"/>
    </font>
    <font>
      <b/>
      <sz val="10"/>
      <color indexed="8"/>
      <name val="Helvetica"/>
    </font>
    <font>
      <b/>
      <sz val="10"/>
      <color indexed="9"/>
      <name val="Helvetica"/>
      <family val="2"/>
    </font>
    <font>
      <sz val="12"/>
      <name val="Helvetica"/>
      <family val="2"/>
    </font>
    <font>
      <sz val="12"/>
      <color indexed="63"/>
      <name val="Helvetica"/>
      <family val="2"/>
    </font>
    <font>
      <sz val="12"/>
      <name val="Arial"/>
      <family val="2"/>
    </font>
    <font>
      <sz val="10"/>
      <color indexed="10"/>
      <name val="Arial"/>
      <family val="2"/>
    </font>
    <font>
      <sz val="10"/>
      <color indexed="8"/>
      <name val="Arial"/>
      <family val="2"/>
    </font>
    <font>
      <b/>
      <sz val="10"/>
      <name val="Helvetica"/>
    </font>
    <font>
      <b/>
      <sz val="12"/>
      <name val="Helvetica"/>
    </font>
    <font>
      <u/>
      <sz val="10"/>
      <color rgb="FFFF0000"/>
      <name val="Helvetica"/>
      <family val="2"/>
    </font>
    <font>
      <sz val="10"/>
      <color theme="0"/>
      <name val="Helvetica"/>
      <family val="2"/>
    </font>
    <font>
      <b/>
      <sz val="11"/>
      <name val="Helvetica"/>
      <family val="2"/>
    </font>
    <font>
      <b/>
      <sz val="11"/>
      <name val="Helvetica"/>
    </font>
    <font>
      <sz val="10"/>
      <name val="Helvetica"/>
    </font>
    <font>
      <b/>
      <sz val="10"/>
      <color rgb="FFFF0000"/>
      <name val="Arial"/>
      <family val="2"/>
    </font>
    <font>
      <b/>
      <sz val="10"/>
      <name val="Arial"/>
      <family val="2"/>
    </font>
    <font>
      <sz val="8"/>
      <name val="Helvetica"/>
      <family val="2"/>
    </font>
    <font>
      <sz val="8"/>
      <name val="Cambria"/>
      <family val="1"/>
    </font>
    <font>
      <sz val="10"/>
      <name val="Cambria"/>
      <family val="1"/>
    </font>
    <font>
      <b/>
      <sz val="11"/>
      <color rgb="FFFF0000"/>
      <name val="Helvetica"/>
    </font>
    <font>
      <sz val="10"/>
      <color rgb="FFFF0000"/>
      <name val="Helvetica"/>
      <family val="2"/>
    </font>
    <font>
      <i/>
      <sz val="10"/>
      <color rgb="FFFF0000"/>
      <name val="Helvetica"/>
      <family val="2"/>
    </font>
    <font>
      <i/>
      <sz val="10"/>
      <color rgb="FFFF0000"/>
      <name val="Helvetica"/>
    </font>
    <font>
      <b/>
      <sz val="11"/>
      <color theme="1"/>
      <name val="Helvetica"/>
    </font>
  </fonts>
  <fills count="9">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indexed="1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4">
    <xf numFmtId="0" fontId="0" fillId="0" borderId="0"/>
    <xf numFmtId="9" fontId="3" fillId="0" borderId="0" applyFont="0" applyFill="0" applyBorder="0" applyAlignment="0" applyProtection="0"/>
    <xf numFmtId="0" fontId="2" fillId="0" borderId="0"/>
    <xf numFmtId="0" fontId="1" fillId="0" borderId="0"/>
  </cellStyleXfs>
  <cellXfs count="94">
    <xf numFmtId="0" fontId="0" fillId="0" borderId="0" xfId="0"/>
    <xf numFmtId="0" fontId="4" fillId="0" borderId="0" xfId="0" applyFont="1"/>
    <xf numFmtId="0" fontId="6" fillId="0" borderId="0" xfId="0" applyFont="1"/>
    <xf numFmtId="0" fontId="7" fillId="0" borderId="0" xfId="0" applyFont="1"/>
    <xf numFmtId="14" fontId="4" fillId="0" borderId="0" xfId="0" applyNumberFormat="1" applyFont="1"/>
    <xf numFmtId="0" fontId="8" fillId="0" borderId="0" xfId="0" applyFont="1"/>
    <xf numFmtId="0" fontId="9" fillId="0" borderId="0" xfId="0" applyFont="1"/>
    <xf numFmtId="0" fontId="10"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Font="1" applyAlignment="1">
      <alignment horizontal="center"/>
    </xf>
    <xf numFmtId="0" fontId="13" fillId="0" borderId="0" xfId="0" applyFont="1"/>
    <xf numFmtId="0" fontId="12" fillId="0" borderId="0" xfId="0" applyFont="1"/>
    <xf numFmtId="3" fontId="0" fillId="0" borderId="0" xfId="0" applyNumberFormat="1"/>
    <xf numFmtId="0" fontId="4" fillId="0" borderId="5"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vertical="center"/>
    </xf>
    <xf numFmtId="0" fontId="12" fillId="0" borderId="6" xfId="0" applyFont="1" applyBorder="1" applyAlignment="1">
      <alignment vertical="center"/>
    </xf>
    <xf numFmtId="0" fontId="3" fillId="0" borderId="0" xfId="0" applyFont="1"/>
    <xf numFmtId="0" fontId="4" fillId="0" borderId="5" xfId="0" applyFont="1" applyBorder="1" applyAlignment="1">
      <alignment horizontal="left" vertical="center" wrapText="1"/>
    </xf>
    <xf numFmtId="3" fontId="4" fillId="0" borderId="0" xfId="0" applyNumberFormat="1" applyFont="1"/>
    <xf numFmtId="0" fontId="10" fillId="0" borderId="0" xfId="0" applyFont="1" applyAlignment="1">
      <alignment horizontal="right"/>
    </xf>
    <xf numFmtId="3" fontId="8" fillId="2" borderId="12" xfId="0" applyNumberFormat="1" applyFont="1" applyFill="1" applyBorder="1" applyAlignment="1">
      <alignment horizontal="center"/>
    </xf>
    <xf numFmtId="0" fontId="14" fillId="3" borderId="12" xfId="0" applyFont="1" applyFill="1" applyBorder="1" applyAlignment="1">
      <alignment horizontal="center"/>
    </xf>
    <xf numFmtId="0" fontId="8" fillId="4" borderId="12" xfId="0" applyFont="1" applyFill="1" applyBorder="1" applyAlignment="1">
      <alignment horizontal="center"/>
    </xf>
    <xf numFmtId="0" fontId="15" fillId="0" borderId="0" xfId="0" applyFont="1"/>
    <xf numFmtId="14" fontId="15" fillId="0" borderId="0" xfId="0" applyNumberFormat="1" applyFont="1"/>
    <xf numFmtId="0" fontId="16" fillId="0" borderId="0" xfId="0" applyFont="1"/>
    <xf numFmtId="0" fontId="17" fillId="0" borderId="0" xfId="0" applyFont="1"/>
    <xf numFmtId="164" fontId="4" fillId="0" borderId="0" xfId="1" applyNumberFormat="1" applyFont="1"/>
    <xf numFmtId="0" fontId="8" fillId="5" borderId="12" xfId="0" applyFont="1" applyFill="1" applyBorder="1" applyAlignment="1">
      <alignment horizontal="center" vertical="center"/>
    </xf>
    <xf numFmtId="0" fontId="11" fillId="0" borderId="0" xfId="0" applyFont="1"/>
    <xf numFmtId="3" fontId="11" fillId="0" borderId="0" xfId="0" applyNumberFormat="1" applyFont="1"/>
    <xf numFmtId="1" fontId="0" fillId="0" borderId="0" xfId="0" applyNumberFormat="1"/>
    <xf numFmtId="3" fontId="3" fillId="0" borderId="0" xfId="0" applyNumberFormat="1" applyFont="1"/>
    <xf numFmtId="1" fontId="11" fillId="0" borderId="0" xfId="0" applyNumberFormat="1" applyFont="1"/>
    <xf numFmtId="165" fontId="4" fillId="0" borderId="0" xfId="0" applyNumberFormat="1" applyFont="1"/>
    <xf numFmtId="0" fontId="21" fillId="0" borderId="0" xfId="0" applyFont="1" applyAlignment="1">
      <alignment horizontal="right"/>
    </xf>
    <xf numFmtId="0" fontId="20" fillId="0" borderId="0" xfId="0" applyFont="1"/>
    <xf numFmtId="1" fontId="19" fillId="0" borderId="0" xfId="0" applyNumberFormat="1" applyFont="1"/>
    <xf numFmtId="3" fontId="19" fillId="0" borderId="0" xfId="0" applyNumberFormat="1" applyFont="1"/>
    <xf numFmtId="0" fontId="4" fillId="7" borderId="0" xfId="0" applyFont="1" applyFill="1"/>
    <xf numFmtId="0" fontId="22" fillId="0" borderId="0" xfId="0" applyFont="1"/>
    <xf numFmtId="0" fontId="14" fillId="3" borderId="12" xfId="0" applyFont="1" applyFill="1" applyBorder="1" applyAlignment="1">
      <alignment horizontal="left"/>
    </xf>
    <xf numFmtId="0" fontId="23" fillId="0" borderId="0" xfId="0" applyFont="1"/>
    <xf numFmtId="0" fontId="21" fillId="0" borderId="0" xfId="0" applyFont="1"/>
    <xf numFmtId="0" fontId="3" fillId="6" borderId="0" xfId="0" applyFont="1" applyFill="1"/>
    <xf numFmtId="0" fontId="24" fillId="0" borderId="0" xfId="0" applyFont="1"/>
    <xf numFmtId="0" fontId="25" fillId="0" borderId="0" xfId="0" applyFont="1"/>
    <xf numFmtId="0" fontId="26" fillId="0" borderId="6" xfId="0" applyFont="1" applyBorder="1" applyAlignment="1">
      <alignment vertical="center"/>
    </xf>
    <xf numFmtId="0" fontId="26" fillId="0" borderId="2" xfId="0" applyFont="1" applyBorder="1"/>
    <xf numFmtId="0" fontId="3" fillId="0" borderId="0" xfId="0" applyFont="1" applyAlignment="1">
      <alignment wrapText="1"/>
    </xf>
    <xf numFmtId="0" fontId="3" fillId="8" borderId="0" xfId="0" applyFont="1" applyFill="1" applyAlignment="1">
      <alignment wrapText="1"/>
    </xf>
    <xf numFmtId="0" fontId="4" fillId="0" borderId="0" xfId="0" applyFont="1" applyAlignment="1">
      <alignment vertical="center" wrapText="1"/>
    </xf>
    <xf numFmtId="3" fontId="3" fillId="0" borderId="0" xfId="0" applyNumberFormat="1" applyFont="1" applyAlignment="1">
      <alignment wrapText="1"/>
    </xf>
    <xf numFmtId="3" fontId="27" fillId="0" borderId="0" xfId="0" applyNumberFormat="1" applyFont="1" applyAlignment="1">
      <alignment wrapText="1"/>
    </xf>
    <xf numFmtId="3" fontId="27" fillId="0" borderId="0" xfId="0" applyNumberFormat="1" applyFont="1"/>
    <xf numFmtId="3" fontId="28" fillId="0" borderId="0" xfId="0" applyNumberFormat="1" applyFont="1" applyAlignment="1">
      <alignment wrapText="1"/>
    </xf>
    <xf numFmtId="166" fontId="0" fillId="0" borderId="0" xfId="0" applyNumberFormat="1"/>
    <xf numFmtId="166" fontId="3" fillId="0" borderId="0" xfId="0" applyNumberFormat="1" applyFont="1"/>
    <xf numFmtId="166" fontId="3" fillId="8" borderId="0" xfId="0" applyNumberFormat="1" applyFont="1" applyFill="1"/>
    <xf numFmtId="166" fontId="28" fillId="0" borderId="0" xfId="0" applyNumberFormat="1" applyFont="1"/>
    <xf numFmtId="166" fontId="18" fillId="0" borderId="0" xfId="0" applyNumberFormat="1" applyFont="1"/>
    <xf numFmtId="166" fontId="11" fillId="0" borderId="0" xfId="0" applyNumberFormat="1" applyFont="1"/>
    <xf numFmtId="3" fontId="4" fillId="0" borderId="0" xfId="0" applyNumberFormat="1" applyFont="1" applyAlignment="1">
      <alignment vertical="center" wrapText="1"/>
    </xf>
    <xf numFmtId="0" fontId="5" fillId="0" borderId="0" xfId="0" applyFont="1"/>
    <xf numFmtId="0" fontId="29" fillId="0" borderId="0" xfId="0" applyFont="1"/>
    <xf numFmtId="0" fontId="30" fillId="0" borderId="0" xfId="0" applyFont="1"/>
    <xf numFmtId="0" fontId="31" fillId="0" borderId="0" xfId="0" applyFont="1"/>
    <xf numFmtId="166" fontId="3" fillId="0" borderId="0" xfId="0" applyNumberFormat="1" applyFont="1" applyAlignment="1">
      <alignment wrapText="1"/>
    </xf>
    <xf numFmtId="1" fontId="3" fillId="0" borderId="0" xfId="0" applyNumberFormat="1" applyFont="1"/>
    <xf numFmtId="1" fontId="3" fillId="6" borderId="0" xfId="0" applyNumberFormat="1" applyFont="1" applyFill="1"/>
    <xf numFmtId="0" fontId="33" fillId="0" borderId="0" xfId="0" applyFont="1"/>
    <xf numFmtId="0" fontId="33" fillId="7" borderId="0" xfId="0" applyFont="1" applyFill="1"/>
    <xf numFmtId="0" fontId="34" fillId="0" borderId="0" xfId="0" applyFont="1"/>
    <xf numFmtId="0" fontId="14" fillId="3" borderId="0" xfId="0" applyFont="1" applyFill="1" applyAlignment="1">
      <alignment horizontal="center"/>
    </xf>
    <xf numFmtId="0" fontId="35" fillId="0" borderId="0" xfId="0" applyFont="1"/>
    <xf numFmtId="166" fontId="3" fillId="6" borderId="0" xfId="0" applyNumberFormat="1" applyFont="1" applyFill="1"/>
    <xf numFmtId="166" fontId="0" fillId="6" borderId="0" xfId="0" applyNumberFormat="1" applyFill="1"/>
    <xf numFmtId="3" fontId="3" fillId="0" borderId="0" xfId="0" applyNumberFormat="1" applyFont="1" applyAlignment="1">
      <alignment horizontal="left" wrapText="1"/>
    </xf>
    <xf numFmtId="0" fontId="26" fillId="0" borderId="7" xfId="0" applyFont="1" applyBorder="1" applyAlignment="1">
      <alignment vertical="center" wrapText="1"/>
    </xf>
    <xf numFmtId="0" fontId="26" fillId="0" borderId="14" xfId="0" applyFont="1" applyBorder="1" applyAlignment="1">
      <alignment vertical="center" wrapText="1"/>
    </xf>
    <xf numFmtId="0" fontId="4" fillId="0" borderId="15" xfId="0" applyFont="1" applyBorder="1"/>
    <xf numFmtId="0" fontId="15" fillId="0" borderId="0" xfId="0" applyFont="1" applyAlignment="1">
      <alignment horizontal="right"/>
    </xf>
    <xf numFmtId="3" fontId="3" fillId="6" borderId="0" xfId="0" applyNumberFormat="1" applyFont="1" applyFill="1"/>
    <xf numFmtId="166" fontId="4" fillId="0" borderId="11" xfId="0" applyNumberFormat="1" applyFont="1" applyBorder="1" applyAlignment="1">
      <alignment horizontal="right" vertical="center"/>
    </xf>
    <xf numFmtId="166" fontId="4" fillId="0" borderId="12" xfId="0" applyNumberFormat="1" applyFont="1" applyBorder="1" applyAlignment="1">
      <alignment horizontal="right" vertical="center"/>
    </xf>
    <xf numFmtId="166" fontId="4" fillId="0" borderId="13" xfId="0" applyNumberFormat="1" applyFont="1" applyBorder="1" applyAlignment="1">
      <alignment horizontal="right" vertical="center"/>
    </xf>
    <xf numFmtId="166" fontId="4" fillId="0" borderId="9" xfId="0" applyNumberFormat="1" applyFont="1" applyBorder="1" applyAlignment="1">
      <alignment horizontal="right" vertical="center"/>
    </xf>
    <xf numFmtId="166" fontId="26" fillId="0" borderId="12" xfId="0" applyNumberFormat="1" applyFont="1" applyBorder="1" applyAlignment="1">
      <alignment horizontal="right" vertical="center"/>
    </xf>
    <xf numFmtId="166" fontId="4" fillId="0" borderId="10" xfId="0" applyNumberFormat="1" applyFont="1" applyBorder="1" applyAlignment="1">
      <alignment horizontal="right" vertical="center"/>
    </xf>
    <xf numFmtId="0" fontId="15" fillId="0" borderId="0" xfId="0" applyFont="1" applyAlignment="1">
      <alignment horizontal="right" vertical="center"/>
    </xf>
  </cellXfs>
  <cellStyles count="4">
    <cellStyle name="Normaali" xfId="0" builtinId="0"/>
    <cellStyle name="Normaali 2" xfId="2" xr:uid="{00000000-0005-0000-0000-000001000000}"/>
    <cellStyle name="Normaali 3" xfId="3" xr:uid="{92ABA240-DE66-4F65-81A0-FC41AB4682C0}"/>
    <cellStyle name="Prosenttia"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10" dropStyle="combo" dx="15" fmlaLink="$A$7" fmlaRange="$G$100:$G$479" noThreeD="1" sel="219" val="215"/>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11</xdr:row>
      <xdr:rowOff>123826</xdr:rowOff>
    </xdr:from>
    <xdr:to>
      <xdr:col>5</xdr:col>
      <xdr:colOff>1108364</xdr:colOff>
      <xdr:row>23</xdr:row>
      <xdr:rowOff>95251</xdr:rowOff>
    </xdr:to>
    <xdr:sp macro="" textlink="">
      <xdr:nvSpPr>
        <xdr:cNvPr id="2049" name="Text Box 1">
          <a:extLst>
            <a:ext uri="{FF2B5EF4-FFF2-40B4-BE49-F238E27FC236}">
              <a16:creationId xmlns:a16="http://schemas.microsoft.com/office/drawing/2014/main" id="{00000000-0008-0000-0000-000001080000}"/>
            </a:ext>
          </a:extLst>
        </xdr:cNvPr>
        <xdr:cNvSpPr txBox="1">
          <a:spLocks noChangeArrowheads="1"/>
        </xdr:cNvSpPr>
      </xdr:nvSpPr>
      <xdr:spPr bwMode="auto">
        <a:xfrm>
          <a:off x="192232" y="2106758"/>
          <a:ext cx="5817177" cy="1945698"/>
        </a:xfrm>
        <a:prstGeom prst="rect">
          <a:avLst/>
        </a:prstGeom>
        <a:solidFill>
          <a:srgbClr val="FFFFFF"/>
        </a:solidFill>
        <a:ln w="9525">
          <a:noFill/>
          <a:miter lim="800000"/>
          <a:headEnd/>
          <a:tailEnd/>
        </a:ln>
      </xdr:spPr>
      <xdr:txBody>
        <a:bodyPr vertOverflow="clip" wrap="square" lIns="27432" tIns="22860" rIns="27432" bIns="22860" anchor="ctr" upright="1"/>
        <a:lstStyle/>
        <a:p>
          <a:pPr algn="just" rtl="0">
            <a:defRPr sz="1000"/>
          </a:pPr>
          <a:r>
            <a:rPr lang="fi-FI" sz="1000" b="0" i="0" u="none" strike="noStrike" baseline="0">
              <a:solidFill>
                <a:srgbClr val="000000"/>
              </a:solidFill>
              <a:latin typeface="Arial"/>
              <a:cs typeface="Arial"/>
            </a:rPr>
            <a:t>Valtiovarainministeriö myöntää kunnan peruspalveluiden valtionosuuden sekä päättää veroperustemuutoksista johtuvista verotulomenetysten korvauksista. Valtiovarainministeriön hallinnoimasta kunnan peruspalvelujen valtionosuudesta sekä kotikuntakorvauksista säädetään kunnan peruspalvelujen valtionosuudesta annetussa laissa (618/2021).</a:t>
          </a:r>
        </a:p>
        <a:p>
          <a:pPr algn="just" rtl="0">
            <a:defRPr sz="1000"/>
          </a:pPr>
          <a:endParaRPr lang="fi-FI" sz="1000" b="0" i="0" u="none" strike="noStrike" baseline="0">
            <a:solidFill>
              <a:srgbClr val="000000"/>
            </a:solidFill>
            <a:latin typeface="Arial"/>
            <a:cs typeface="Arial"/>
          </a:endParaRPr>
        </a:p>
        <a:p>
          <a:pPr algn="just" rtl="0">
            <a:defRPr sz="1000"/>
          </a:pPr>
          <a:r>
            <a:rPr lang="fi-FI" sz="1000" b="0" i="0" u="none" strike="noStrike" baseline="0">
              <a:solidFill>
                <a:srgbClr val="000000"/>
              </a:solidFill>
              <a:latin typeface="Arial"/>
              <a:cs typeface="Arial"/>
            </a:rPr>
            <a:t>Valtion talous- ja henkilöstöhallinnon palvelukeskus maksaa valtionosuudet ja muun rahoituksen kunnille ja muille valtionosuuden tai rahoituksen saajille yhtenä kokonaisuutena varainhoitovuoden alusta kuukausittain yhtä suurina erinä, viimeistään kuukauden 11. päivänä. Yhdistettyyn maksatukseen sisältyvät valtiovarainministeriön myöntämä kunnan peruspalvelujen valtionosuus, verotulomenetysten korvaukset ja kotikuntakorvaukset sekä opetus- ja kulttuuriministeriön myöntämä opetus- ja kulttuuritoimen rahoituksesta annetussa laissa sekä vapaasta sivistystyöstä annetussa laissa tarkoitettu rahoitus.</a:t>
          </a:r>
        </a:p>
        <a:p>
          <a:pPr algn="just" rtl="0">
            <a:defRPr sz="1000"/>
          </a:pPr>
          <a:endParaRPr lang="fi-FI" sz="1000" b="0" i="0" u="none" strike="noStrike" baseline="0">
            <a:solidFill>
              <a:srgbClr val="000000"/>
            </a:solidFill>
            <a:latin typeface="Arial"/>
            <a:cs typeface="Arial"/>
          </a:endParaRPr>
        </a:p>
      </xdr:txBody>
    </xdr:sp>
    <xdr:clientData/>
  </xdr:twoCellAnchor>
  <xdr:twoCellAnchor>
    <xdr:from>
      <xdr:col>1</xdr:col>
      <xdr:colOff>152400</xdr:colOff>
      <xdr:row>50</xdr:row>
      <xdr:rowOff>9525</xdr:rowOff>
    </xdr:from>
    <xdr:to>
      <xdr:col>5</xdr:col>
      <xdr:colOff>1047750</xdr:colOff>
      <xdr:row>59</xdr:row>
      <xdr:rowOff>66675</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323850" y="10925175"/>
          <a:ext cx="5619750" cy="15144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i-FI" sz="1000" b="0" i="0" u="none" strike="noStrike" baseline="0">
              <a:solidFill>
                <a:srgbClr val="000000"/>
              </a:solidFill>
              <a:latin typeface="Arial"/>
              <a:cs typeface="Arial"/>
            </a:rPr>
            <a:t>Valtiovarainministeriö </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sähköposti: etunimi.sukunimi@gov.fi</a:t>
          </a:r>
        </a:p>
        <a:p>
          <a:pPr algn="l" rtl="0">
            <a:defRPr sz="1000"/>
          </a:pPr>
          <a:endParaRPr lang="fi-FI" sz="1000" b="0" i="0" u="none" strike="noStrike" baseline="0">
            <a:solidFill>
              <a:srgbClr val="000000"/>
            </a:solidFill>
            <a:latin typeface="Arial"/>
            <a:cs typeface="Arial"/>
          </a:endParaRPr>
        </a:p>
        <a:p>
          <a:pPr marL="0" indent="0" algn="l" rtl="0">
            <a:defRPr sz="1000"/>
          </a:pPr>
          <a:r>
            <a:rPr lang="fi-FI" sz="1000" b="0" i="0" u="none" strike="noStrike" baseline="0">
              <a:solidFill>
                <a:sysClr val="windowText" lastClr="000000"/>
              </a:solidFill>
              <a:latin typeface="Arial"/>
              <a:ea typeface="+mn-ea"/>
              <a:cs typeface="Arial"/>
            </a:rPr>
            <a:t>Lauri Piirainen, finanssiasiantuntija</a:t>
          </a:r>
        </a:p>
        <a:p>
          <a:pPr marL="0" indent="0" algn="l" rtl="0">
            <a:defRPr sz="1000"/>
          </a:pPr>
          <a:r>
            <a:rPr lang="fi-FI" sz="1000" b="0" i="0" u="none" strike="noStrike" baseline="0">
              <a:solidFill>
                <a:sysClr val="windowText" lastClr="000000"/>
              </a:solidFill>
              <a:latin typeface="Arial"/>
              <a:ea typeface="+mn-ea"/>
              <a:cs typeface="Arial"/>
            </a:rPr>
            <a:t>    p. 0295 530 521</a:t>
          </a:r>
        </a:p>
        <a:p>
          <a:pPr algn="l" rtl="0">
            <a:defRPr sz="1000"/>
          </a:pPr>
          <a:endParaRPr lang="fi-FI" sz="1000" b="0" i="0" u="none" strike="noStrike" baseline="0">
            <a:solidFill>
              <a:sysClr val="windowText" lastClr="000000"/>
            </a:solidFill>
            <a:latin typeface="Arial"/>
            <a:cs typeface="Arial"/>
          </a:endParaRPr>
        </a:p>
        <a:p>
          <a:pPr algn="l" rtl="0">
            <a:defRPr sz="1000"/>
          </a:pPr>
          <a:r>
            <a:rPr lang="fi-FI" sz="1000" b="0" i="0" u="none" strike="noStrike" baseline="0">
              <a:solidFill>
                <a:sysClr val="windowText" lastClr="000000"/>
              </a:solidFill>
              <a:latin typeface="Arial"/>
              <a:cs typeface="Arial"/>
            </a:rPr>
            <a:t>Teija Kauhanen, erityisasiantuntija</a:t>
          </a:r>
        </a:p>
        <a:p>
          <a:pPr algn="l" rtl="0">
            <a:defRPr sz="1000"/>
          </a:pPr>
          <a:r>
            <a:rPr lang="fi-FI" sz="1000" b="0" i="0" u="none" strike="noStrike" baseline="0">
              <a:solidFill>
                <a:sysClr val="windowText" lastClr="000000"/>
              </a:solidFill>
              <a:latin typeface="Arial"/>
              <a:cs typeface="Arial"/>
            </a:rPr>
            <a:t>    p. 0295 530 619 </a:t>
          </a:r>
        </a:p>
        <a:p>
          <a:pPr algn="l" rtl="0">
            <a:defRPr sz="1000"/>
          </a:pPr>
          <a:r>
            <a:rPr lang="fi-FI" sz="1000" b="0" i="0" u="none" strike="noStrike" baseline="0">
              <a:solidFill>
                <a:srgbClr val="000000"/>
              </a:solidFill>
              <a:latin typeface="Arial"/>
              <a:cs typeface="Arial"/>
            </a:rPr>
            <a:t>  </a:t>
          </a:r>
        </a:p>
        <a:p>
          <a:pPr algn="l" rtl="0">
            <a:defRPr sz="1000"/>
          </a:pPr>
          <a:endParaRPr lang="fi-FI" sz="1000" b="0" i="0" u="none" strike="noStrike" baseline="0">
            <a:solidFill>
              <a:srgbClr val="000000"/>
            </a:solidFill>
            <a:latin typeface="Arial"/>
            <a:cs typeface="Arial"/>
          </a:endParaRPr>
        </a:p>
      </xdr:txBody>
    </xdr:sp>
    <xdr:clientData/>
  </xdr:twoCellAnchor>
  <xdr:twoCellAnchor>
    <xdr:from>
      <xdr:col>2</xdr:col>
      <xdr:colOff>0</xdr:colOff>
      <xdr:row>83</xdr:row>
      <xdr:rowOff>0</xdr:rowOff>
    </xdr:from>
    <xdr:to>
      <xdr:col>5</xdr:col>
      <xdr:colOff>1038225</xdr:colOff>
      <xdr:row>84</xdr:row>
      <xdr:rowOff>76200</xdr:rowOff>
    </xdr:to>
    <xdr:sp macro="" textlink="">
      <xdr:nvSpPr>
        <xdr:cNvPr id="2053" name="Text Box 5">
          <a:extLst>
            <a:ext uri="{FF2B5EF4-FFF2-40B4-BE49-F238E27FC236}">
              <a16:creationId xmlns:a16="http://schemas.microsoft.com/office/drawing/2014/main" id="{00000000-0008-0000-0000-000005080000}"/>
            </a:ext>
          </a:extLst>
        </xdr:cNvPr>
        <xdr:cNvSpPr txBox="1">
          <a:spLocks noChangeArrowheads="1"/>
        </xdr:cNvSpPr>
      </xdr:nvSpPr>
      <xdr:spPr bwMode="auto">
        <a:xfrm>
          <a:off x="352425" y="16840200"/>
          <a:ext cx="5581650" cy="238125"/>
        </a:xfrm>
        <a:prstGeom prst="rect">
          <a:avLst/>
        </a:prstGeom>
        <a:solidFill>
          <a:srgbClr val="FFFFFF"/>
        </a:solidFill>
        <a:ln w="9525">
          <a:noFill/>
          <a:miter lim="800000"/>
          <a:headEnd/>
          <a:tailEnd/>
        </a:ln>
      </xdr:spPr>
      <xdr:txBody>
        <a:bodyPr vertOverflow="clip" wrap="square" lIns="27432" tIns="22860" rIns="27432" bIns="22860" anchor="ctr" upright="1"/>
        <a:lstStyle/>
        <a:p>
          <a:pPr algn="just" rtl="0">
            <a:defRPr sz="1000"/>
          </a:pPr>
          <a:r>
            <a:rPr lang="fi-FI" sz="1000" b="0" i="0" u="none" strike="noStrike" baseline="0">
              <a:solidFill>
                <a:srgbClr val="000000"/>
              </a:solidFill>
              <a:latin typeface="Arial"/>
              <a:cs typeface="Arial"/>
            </a:rPr>
            <a:t>Kunnan peruspalvelujen valtionosuuden ja kotikuntakorvaustulojen saajat</a:t>
          </a:r>
        </a:p>
      </xdr:txBody>
    </xdr:sp>
    <xdr:clientData/>
  </xdr:twoCellAnchor>
  <xdr:twoCellAnchor>
    <xdr:from>
      <xdr:col>2</xdr:col>
      <xdr:colOff>0</xdr:colOff>
      <xdr:row>87</xdr:row>
      <xdr:rowOff>9525</xdr:rowOff>
    </xdr:from>
    <xdr:to>
      <xdr:col>5</xdr:col>
      <xdr:colOff>1038225</xdr:colOff>
      <xdr:row>92</xdr:row>
      <xdr:rowOff>49389</xdr:rowOff>
    </xdr:to>
    <xdr:sp macro="" textlink="">
      <xdr:nvSpPr>
        <xdr:cNvPr id="2055" name="Text Box 7">
          <a:extLst>
            <a:ext uri="{FF2B5EF4-FFF2-40B4-BE49-F238E27FC236}">
              <a16:creationId xmlns:a16="http://schemas.microsoft.com/office/drawing/2014/main" id="{00000000-0008-0000-0000-000007080000}"/>
            </a:ext>
          </a:extLst>
        </xdr:cNvPr>
        <xdr:cNvSpPr txBox="1">
          <a:spLocks noChangeArrowheads="1"/>
        </xdr:cNvSpPr>
      </xdr:nvSpPr>
      <xdr:spPr bwMode="auto">
        <a:xfrm>
          <a:off x="366889" y="13457414"/>
          <a:ext cx="5800725" cy="851253"/>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i-FI" sz="1000" b="0" i="0" u="none" strike="noStrike" baseline="0">
              <a:solidFill>
                <a:srgbClr val="000000"/>
              </a:solidFill>
              <a:latin typeface="Arial"/>
              <a:cs typeface="Arial"/>
            </a:rPr>
            <a:t>Valtiovarainministeriö/Kehittämis- ja hallintotoiminto</a:t>
          </a:r>
        </a:p>
        <a:p>
          <a:pPr algn="l" rtl="0">
            <a:defRPr sz="1000"/>
          </a:pPr>
          <a:r>
            <a:rPr lang="fi-FI" sz="1000" b="0" i="0" u="none" strike="noStrike" baseline="0">
              <a:solidFill>
                <a:srgbClr val="000000"/>
              </a:solidFill>
              <a:latin typeface="Arial"/>
              <a:cs typeface="Arial"/>
            </a:rPr>
            <a:t>Opetus- ja kulttuuriministeriö</a:t>
          </a:r>
        </a:p>
        <a:p>
          <a:pPr algn="l" rtl="0">
            <a:defRPr sz="1000"/>
          </a:pPr>
          <a:r>
            <a:rPr lang="fi-FI" sz="1000" b="0" i="0" u="none" strike="noStrike" baseline="0">
              <a:solidFill>
                <a:srgbClr val="000000"/>
              </a:solidFill>
              <a:latin typeface="Arial"/>
              <a:cs typeface="Arial"/>
            </a:rPr>
            <a:t>Sosiaali- ja terveysministeriö</a:t>
          </a:r>
        </a:p>
        <a:p>
          <a:pPr algn="l" rtl="0">
            <a:defRPr sz="1000"/>
          </a:pPr>
          <a:r>
            <a:rPr lang="fi-FI" sz="1000" b="0" i="0" u="none" strike="noStrike" baseline="0">
              <a:solidFill>
                <a:srgbClr val="000000"/>
              </a:solidFill>
              <a:latin typeface="Arial"/>
              <a:cs typeface="Arial"/>
            </a:rPr>
            <a:t>Opetushallitus</a:t>
          </a:r>
        </a:p>
        <a:p>
          <a:pPr algn="l" rtl="0">
            <a:defRPr sz="1000"/>
          </a:pPr>
          <a:r>
            <a:rPr lang="fi-FI" sz="1000" b="0" i="0" u="none" strike="noStrike" baseline="0">
              <a:solidFill>
                <a:srgbClr val="000000"/>
              </a:solidFill>
              <a:latin typeface="Arial"/>
              <a:cs typeface="Arial"/>
            </a:rPr>
            <a:t>Suomen Kuntaliitto</a:t>
          </a:r>
        </a:p>
        <a:p>
          <a:pPr algn="l" rtl="0">
            <a:defRPr sz="1000"/>
          </a:pP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xdr:txBody>
    </xdr:sp>
    <xdr:clientData/>
  </xdr:twoCellAnchor>
  <xdr:twoCellAnchor>
    <xdr:from>
      <xdr:col>1</xdr:col>
      <xdr:colOff>152400</xdr:colOff>
      <xdr:row>38</xdr:row>
      <xdr:rowOff>66676</xdr:rowOff>
    </xdr:from>
    <xdr:to>
      <xdr:col>5</xdr:col>
      <xdr:colOff>1047750</xdr:colOff>
      <xdr:row>40</xdr:row>
      <xdr:rowOff>63500</xdr:rowOff>
    </xdr:to>
    <xdr:sp macro="" textlink="">
      <xdr:nvSpPr>
        <xdr:cNvPr id="2056" name="Text Box 8">
          <a:extLst>
            <a:ext uri="{FF2B5EF4-FFF2-40B4-BE49-F238E27FC236}">
              <a16:creationId xmlns:a16="http://schemas.microsoft.com/office/drawing/2014/main" id="{00000000-0008-0000-0000-000008080000}"/>
            </a:ext>
          </a:extLst>
        </xdr:cNvPr>
        <xdr:cNvSpPr txBox="1">
          <a:spLocks noChangeArrowheads="1"/>
        </xdr:cNvSpPr>
      </xdr:nvSpPr>
      <xdr:spPr bwMode="auto">
        <a:xfrm>
          <a:off x="321733" y="8999009"/>
          <a:ext cx="5615517" cy="346074"/>
        </a:xfrm>
        <a:prstGeom prst="rect">
          <a:avLst/>
        </a:prstGeom>
        <a:solidFill>
          <a:srgbClr val="FFFFFF"/>
        </a:solidFill>
        <a:ln w="9525">
          <a:noFill/>
          <a:miter lim="800000"/>
          <a:headEnd/>
          <a:tailEnd/>
        </a:ln>
      </xdr:spPr>
      <xdr:txBody>
        <a:bodyPr vertOverflow="clip" wrap="square" lIns="27432" tIns="22860" rIns="27432" bIns="22860" anchor="t" upright="1"/>
        <a:lstStyle/>
        <a:p>
          <a:pPr algn="just" rtl="0">
            <a:defRPr sz="1000"/>
          </a:pPr>
          <a:r>
            <a:rPr lang="fi-FI" sz="1000" b="0" i="0" u="none" strike="noStrike" baseline="0">
              <a:solidFill>
                <a:srgbClr val="000000"/>
              </a:solidFill>
              <a:latin typeface="Arial"/>
              <a:cs typeface="Arial"/>
            </a:rPr>
            <a:t>Vuoden 2025 valtionosuuspäätökset ja niihin liittyvät laskentatiedot:</a:t>
          </a:r>
        </a:p>
        <a:p>
          <a:pPr algn="just" rtl="0">
            <a:defRPr sz="1000"/>
          </a:pPr>
          <a:r>
            <a:rPr lang="fi-FI" sz="1000" b="0" i="0" u="none" strike="noStrike" baseline="0">
              <a:solidFill>
                <a:srgbClr val="000000"/>
              </a:solidFill>
              <a:latin typeface="Arial"/>
              <a:cs typeface="Arial"/>
            </a:rPr>
            <a:t>- vm.fi/valtionosuuspaatoksia-ja-laskentatietoja</a:t>
          </a:r>
        </a:p>
        <a:p>
          <a:pPr algn="just" rtl="0">
            <a:defRPr sz="1000"/>
          </a:pPr>
          <a:endParaRPr lang="fi-FI" sz="1000" b="0" i="0" u="none" strike="noStrike" baseline="0">
            <a:solidFill>
              <a:srgbClr val="000000"/>
            </a:solidFill>
            <a:latin typeface="Arial"/>
            <a:cs typeface="Arial"/>
          </a:endParaRPr>
        </a:p>
      </xdr:txBody>
    </xdr:sp>
    <xdr:clientData/>
  </xdr:twoCellAnchor>
  <xdr:twoCellAnchor>
    <xdr:from>
      <xdr:col>9</xdr:col>
      <xdr:colOff>180975</xdr:colOff>
      <xdr:row>0</xdr:row>
      <xdr:rowOff>123825</xdr:rowOff>
    </xdr:from>
    <xdr:to>
      <xdr:col>13</xdr:col>
      <xdr:colOff>552450</xdr:colOff>
      <xdr:row>7</xdr:row>
      <xdr:rowOff>0</xdr:rowOff>
    </xdr:to>
    <xdr:sp macro="" textlink="">
      <xdr:nvSpPr>
        <xdr:cNvPr id="2074" name="AutoShape 26">
          <a:extLst>
            <a:ext uri="{FF2B5EF4-FFF2-40B4-BE49-F238E27FC236}">
              <a16:creationId xmlns:a16="http://schemas.microsoft.com/office/drawing/2014/main" id="{00000000-0008-0000-0000-00001A080000}"/>
            </a:ext>
          </a:extLst>
        </xdr:cNvPr>
        <xdr:cNvSpPr>
          <a:spLocks noChangeArrowheads="1"/>
        </xdr:cNvSpPr>
      </xdr:nvSpPr>
      <xdr:spPr bwMode="auto">
        <a:xfrm>
          <a:off x="9715500" y="123825"/>
          <a:ext cx="2809875" cy="1104900"/>
        </a:xfrm>
        <a:prstGeom prst="leftArrow">
          <a:avLst>
            <a:gd name="adj1" fmla="val 50000"/>
            <a:gd name="adj2" fmla="val 55451"/>
          </a:avLst>
        </a:prstGeom>
        <a:solidFill>
          <a:srgbClr val="3366FF"/>
        </a:solidFill>
        <a:ln w="9525">
          <a:solidFill>
            <a:srgbClr val="000000"/>
          </a:solidFill>
          <a:miter lim="800000"/>
          <a:headEnd/>
          <a:tailEnd/>
        </a:ln>
      </xdr:spPr>
      <xdr:txBody>
        <a:bodyPr vertOverflow="clip" wrap="square" lIns="36576" tIns="27432" rIns="0" bIns="27432" anchor="ctr" upright="1"/>
        <a:lstStyle/>
        <a:p>
          <a:pPr algn="l" rtl="0">
            <a:defRPr sz="1000"/>
          </a:pPr>
          <a:r>
            <a:rPr lang="fi-FI" sz="1400" b="0" i="0" u="none" strike="noStrike" baseline="0">
              <a:solidFill>
                <a:srgbClr val="FFFFFF"/>
              </a:solidFill>
              <a:latin typeface="Arial"/>
              <a:cs typeface="Arial"/>
            </a:rPr>
            <a:t>Alasvetovalikko</a:t>
          </a:r>
        </a:p>
        <a:p>
          <a:pPr algn="l" rtl="0">
            <a:defRPr sz="1000"/>
          </a:pPr>
          <a:r>
            <a:rPr lang="fi-FI" sz="1400" b="0" i="0" u="none" strike="noStrike" baseline="0">
              <a:solidFill>
                <a:srgbClr val="FFFFFF"/>
              </a:solidFill>
              <a:latin typeface="Arial"/>
              <a:cs typeface="Arial"/>
            </a:rPr>
            <a:t>Vaihda saaja; luvut muuttuvat</a:t>
          </a:r>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2</xdr:row>
          <xdr:rowOff>76200</xdr:rowOff>
        </xdr:from>
        <xdr:to>
          <xdr:col>8</xdr:col>
          <xdr:colOff>2266950</xdr:colOff>
          <xdr:row>4</xdr:row>
          <xdr:rowOff>95250</xdr:rowOff>
        </xdr:to>
        <xdr:sp macro="" textlink="">
          <xdr:nvSpPr>
            <xdr:cNvPr id="2" name="Drop Down 26" hidden="1">
              <a:extLst>
                <a:ext uri="{63B3BB69-23CF-44E3-9099-C40C66FF867C}">
                  <a14:compatExt spid="_x0000_s2074"/>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42333</xdr:colOff>
      <xdr:row>43</xdr:row>
      <xdr:rowOff>63500</xdr:rowOff>
    </xdr:from>
    <xdr:to>
      <xdr:col>5</xdr:col>
      <xdr:colOff>973666</xdr:colOff>
      <xdr:row>45</xdr:row>
      <xdr:rowOff>95250</xdr:rowOff>
    </xdr:to>
    <xdr:sp macro="" textlink="">
      <xdr:nvSpPr>
        <xdr:cNvPr id="3" name="Tekstiruutu 2">
          <a:extLst>
            <a:ext uri="{FF2B5EF4-FFF2-40B4-BE49-F238E27FC236}">
              <a16:creationId xmlns:a16="http://schemas.microsoft.com/office/drawing/2014/main" id="{00000000-0008-0000-0000-000003000000}"/>
            </a:ext>
          </a:extLst>
        </xdr:cNvPr>
        <xdr:cNvSpPr txBox="1"/>
      </xdr:nvSpPr>
      <xdr:spPr>
        <a:xfrm>
          <a:off x="211666" y="10392833"/>
          <a:ext cx="5651500" cy="41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i-FI" sz="1000">
              <a:latin typeface="Arial" panose="020B0604020202020204" pitchFamily="34" charset="0"/>
              <a:cs typeface="Arial" panose="020B0604020202020204" pitchFamily="34" charset="0"/>
            </a:rPr>
            <a:t>- oph.fi/rahoitus/valtionosuudet</a:t>
          </a:r>
        </a:p>
        <a:p>
          <a:r>
            <a:rPr lang="fi-FI" sz="1000">
              <a:latin typeface="Arial" panose="020B0604020202020204" pitchFamily="34" charset="0"/>
              <a:cs typeface="Arial" panose="020B0604020202020204" pitchFamily="34" charset="0"/>
            </a:rPr>
            <a:t>- vos.oph.fi/rap/  </a:t>
          </a:r>
        </a:p>
      </xdr:txBody>
    </xdr:sp>
    <xdr:clientData/>
  </xdr:twoCellAnchor>
  <xdr:twoCellAnchor editAs="oneCell">
    <xdr:from>
      <xdr:col>0</xdr:col>
      <xdr:colOff>0</xdr:colOff>
      <xdr:row>0</xdr:row>
      <xdr:rowOff>0</xdr:rowOff>
    </xdr:from>
    <xdr:to>
      <xdr:col>2</xdr:col>
      <xdr:colOff>2553543</xdr:colOff>
      <xdr:row>5</xdr:row>
      <xdr:rowOff>73814</xdr:rowOff>
    </xdr:to>
    <xdr:pic>
      <xdr:nvPicPr>
        <xdr:cNvPr id="13" name="Kuva 12" descr="https://vm.fi/o/yja-ministerio-theme/images/vmlogo_fi.pn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02793" cy="941647"/>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82549</xdr:colOff>
      <xdr:row>11</xdr:row>
      <xdr:rowOff>102659</xdr:rowOff>
    </xdr:from>
    <xdr:to>
      <xdr:col>5</xdr:col>
      <xdr:colOff>1090083</xdr:colOff>
      <xdr:row>23</xdr:row>
      <xdr:rowOff>11906</xdr:rowOff>
    </xdr:to>
    <xdr:sp macro="" textlink="">
      <xdr:nvSpPr>
        <xdr:cNvPr id="4097" name="Text Box 1">
          <a:extLst>
            <a:ext uri="{FF2B5EF4-FFF2-40B4-BE49-F238E27FC236}">
              <a16:creationId xmlns:a16="http://schemas.microsoft.com/office/drawing/2014/main" id="{00000000-0008-0000-0100-000001100000}"/>
            </a:ext>
          </a:extLst>
        </xdr:cNvPr>
        <xdr:cNvSpPr txBox="1">
          <a:spLocks noChangeArrowheads="1"/>
        </xdr:cNvSpPr>
      </xdr:nvSpPr>
      <xdr:spPr bwMode="auto">
        <a:xfrm>
          <a:off x="82549" y="2031472"/>
          <a:ext cx="6020065" cy="1909497"/>
        </a:xfrm>
        <a:prstGeom prst="rect">
          <a:avLst/>
        </a:prstGeom>
        <a:solidFill>
          <a:srgbClr val="FFFFFF"/>
        </a:solidFill>
        <a:ln w="9525">
          <a:noFill/>
          <a:miter lim="800000"/>
          <a:headEnd/>
          <a:tailEnd/>
        </a:ln>
      </xdr:spPr>
      <xdr:txBody>
        <a:bodyPr vertOverflow="clip" wrap="square" lIns="27432" tIns="22860" rIns="27432" bIns="22860" anchor="ctr" upright="1"/>
        <a:lstStyle/>
        <a:p>
          <a:pPr algn="just" rtl="0">
            <a:defRPr sz="1000"/>
          </a:pPr>
          <a:r>
            <a:rPr lang="fi-FI" sz="1000" b="0" i="0" u="none" strike="noStrike" baseline="0">
              <a:solidFill>
                <a:srgbClr val="000000"/>
              </a:solidFill>
              <a:latin typeface="Arial"/>
              <a:cs typeface="Arial"/>
            </a:rPr>
            <a:t>Finansministeriet beviljar statsandelen för kommunal basservice och fattar beslut om ersättning för förlorade skatteinkomster som föranleds av ändringar i beskattningsgrunderna. Om statsandelar som överförs till finansministeriets förvaltningsområde och om grunderna för hemkommunersättningar stadgas i lagen om statsandel för kommunal basservice (618/2021).</a:t>
          </a:r>
        </a:p>
        <a:p>
          <a:pPr algn="just" rtl="0">
            <a:defRPr sz="1000"/>
          </a:pPr>
          <a:endParaRPr lang="fi-FI" sz="1000" b="0" i="0" u="none" strike="noStrike" baseline="0">
            <a:solidFill>
              <a:srgbClr val="000000"/>
            </a:solidFill>
            <a:latin typeface="Arial"/>
            <a:cs typeface="Arial"/>
          </a:endParaRPr>
        </a:p>
        <a:p>
          <a:pPr algn="just" rtl="0">
            <a:defRPr sz="1000"/>
          </a:pPr>
          <a:r>
            <a:rPr lang="fi-FI" sz="1000" b="0" i="0" u="none" strike="noStrike" baseline="0">
              <a:solidFill>
                <a:srgbClr val="000000"/>
              </a:solidFill>
              <a:latin typeface="Arial"/>
              <a:cs typeface="Arial"/>
            </a:rPr>
            <a:t>Från och med början av finansåret betalar Servicecentret för statens ekonomi- och personalförvaltning på en gång månatligen senast den 11:e varje månad ut statsandelarna och den övriga finansieringen till kommunerna och övriga mottagare av statsandelar och finansiering i lika stora belopp för varje mottagare. I den kombinerade utbetalningen ingår de statsandelar för kommunal basservice, ersättning för förlorade skatteinkomster och de hemkommunersättningar som Finansministeriet beviljar samt den finansiering som Undervisnings- och kulturministeriet beviljar i enlighet med lagen om finansiering av undervisnings- och kulturverksamhet och lagen om fritt bildningsarbete.</a:t>
          </a:r>
        </a:p>
        <a:p>
          <a:pPr algn="just" rtl="0">
            <a:defRPr sz="1000"/>
          </a:pPr>
          <a:endParaRPr lang="fi-FI" sz="1000" b="0" i="0" u="none" strike="noStrike" baseline="0">
            <a:solidFill>
              <a:srgbClr val="000000"/>
            </a:solidFill>
            <a:latin typeface="Arial"/>
            <a:cs typeface="Arial"/>
          </a:endParaRPr>
        </a:p>
      </xdr:txBody>
    </xdr:sp>
    <xdr:clientData/>
  </xdr:twoCellAnchor>
  <xdr:twoCellAnchor>
    <xdr:from>
      <xdr:col>1</xdr:col>
      <xdr:colOff>152400</xdr:colOff>
      <xdr:row>52</xdr:row>
      <xdr:rowOff>9525</xdr:rowOff>
    </xdr:from>
    <xdr:to>
      <xdr:col>5</xdr:col>
      <xdr:colOff>1047750</xdr:colOff>
      <xdr:row>61</xdr:row>
      <xdr:rowOff>66675</xdr:rowOff>
    </xdr:to>
    <xdr:sp macro="" textlink="">
      <xdr:nvSpPr>
        <xdr:cNvPr id="4098" name="Text Box 2">
          <a:extLst>
            <a:ext uri="{FF2B5EF4-FFF2-40B4-BE49-F238E27FC236}">
              <a16:creationId xmlns:a16="http://schemas.microsoft.com/office/drawing/2014/main" id="{00000000-0008-0000-0100-000002100000}"/>
            </a:ext>
          </a:extLst>
        </xdr:cNvPr>
        <xdr:cNvSpPr txBox="1">
          <a:spLocks noChangeArrowheads="1"/>
        </xdr:cNvSpPr>
      </xdr:nvSpPr>
      <xdr:spPr bwMode="auto">
        <a:xfrm>
          <a:off x="323850" y="10982325"/>
          <a:ext cx="5686425" cy="15144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i-FI" sz="1000" b="0" i="0" u="none" strike="noStrike" baseline="0">
              <a:solidFill>
                <a:srgbClr val="000000"/>
              </a:solidFill>
              <a:latin typeface="Arial"/>
              <a:cs typeface="Arial"/>
            </a:rPr>
            <a:t>Finansministeriet</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e-post: förnamn.efternamn@gov.fi</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  - Unna Heimberg, finansexpert, </a:t>
          </a:r>
        </a:p>
        <a:p>
          <a:pPr algn="l" rtl="0">
            <a:defRPr sz="1000"/>
          </a:pPr>
          <a:r>
            <a:rPr lang="fi-FI" sz="1000" b="0" i="0" u="none" strike="noStrike" baseline="0">
              <a:solidFill>
                <a:srgbClr val="000000"/>
              </a:solidFill>
              <a:latin typeface="Arial"/>
              <a:cs typeface="Arial"/>
            </a:rPr>
            <a:t>    tfn. 295 530280</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  - Lauri Piirainen, </a:t>
          </a:r>
          <a:r>
            <a:rPr lang="fi-FI" sz="1000" b="0" i="0" u="none" strike="noStrike" baseline="0">
              <a:solidFill>
                <a:srgbClr val="000000"/>
              </a:solidFill>
              <a:latin typeface="Arial"/>
              <a:ea typeface="+mn-ea"/>
              <a:cs typeface="Arial"/>
            </a:rPr>
            <a:t>finansexpert,</a:t>
          </a:r>
        </a:p>
        <a:p>
          <a:pPr algn="l" rtl="0">
            <a:defRPr sz="1000"/>
          </a:pPr>
          <a:r>
            <a:rPr lang="fi-FI" sz="1000" b="0" i="0" u="none" strike="noStrike" baseline="0">
              <a:solidFill>
                <a:srgbClr val="000000"/>
              </a:solidFill>
              <a:latin typeface="Arial"/>
              <a:cs typeface="Arial"/>
            </a:rPr>
            <a:t>    tfn. 0295 530 521</a:t>
          </a:r>
        </a:p>
        <a:p>
          <a:pPr algn="l" rtl="0">
            <a:defRPr sz="1000"/>
          </a:pP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xdr:txBody>
    </xdr:sp>
    <xdr:clientData/>
  </xdr:twoCellAnchor>
  <xdr:twoCellAnchor>
    <xdr:from>
      <xdr:col>1</xdr:col>
      <xdr:colOff>133350</xdr:colOff>
      <xdr:row>66</xdr:row>
      <xdr:rowOff>0</xdr:rowOff>
    </xdr:from>
    <xdr:to>
      <xdr:col>5</xdr:col>
      <xdr:colOff>1047750</xdr:colOff>
      <xdr:row>84</xdr:row>
      <xdr:rowOff>47625</xdr:rowOff>
    </xdr:to>
    <xdr:sp macro="" textlink="">
      <xdr:nvSpPr>
        <xdr:cNvPr id="4099" name="Text Box 3">
          <a:extLst>
            <a:ext uri="{FF2B5EF4-FFF2-40B4-BE49-F238E27FC236}">
              <a16:creationId xmlns:a16="http://schemas.microsoft.com/office/drawing/2014/main" id="{00000000-0008-0000-0100-000003100000}"/>
            </a:ext>
          </a:extLst>
        </xdr:cNvPr>
        <xdr:cNvSpPr txBox="1">
          <a:spLocks noChangeArrowheads="1"/>
        </xdr:cNvSpPr>
      </xdr:nvSpPr>
      <xdr:spPr bwMode="auto">
        <a:xfrm>
          <a:off x="304800" y="13182600"/>
          <a:ext cx="5705475" cy="2962275"/>
        </a:xfrm>
        <a:prstGeom prst="rect">
          <a:avLst/>
        </a:prstGeom>
        <a:solidFill>
          <a:srgbClr val="FFFFFF"/>
        </a:solidFill>
        <a:ln w="9525">
          <a:noFill/>
          <a:miter lim="800000"/>
          <a:headEnd/>
          <a:tailEnd/>
        </a:ln>
      </xdr:spPr>
      <xdr:txBody>
        <a:bodyPr vertOverflow="clip" wrap="square" lIns="27432" tIns="22860" rIns="27432" bIns="22860" anchor="ctr" upright="1"/>
        <a:lstStyle/>
        <a:p>
          <a:pPr algn="just" rtl="0">
            <a:defRPr sz="1000"/>
          </a:pPr>
          <a:r>
            <a:rPr lang="fi-FI" sz="1000" b="0" i="0" u="none" strike="noStrike" baseline="0">
              <a:solidFill>
                <a:srgbClr val="FF0000"/>
              </a:solidFill>
              <a:latin typeface="Arial" pitchFamily="34" charset="0"/>
              <a:cs typeface="Arial" pitchFamily="34" charset="0"/>
            </a:rPr>
            <a:t>Utbildningsstyrelsen</a:t>
          </a:r>
        </a:p>
        <a:p>
          <a:pPr algn="just" rtl="0">
            <a:defRPr sz="1000"/>
          </a:pPr>
          <a:r>
            <a:rPr lang="fi-FI" sz="1000" b="0" i="0" u="none" strike="noStrike" baseline="0">
              <a:solidFill>
                <a:srgbClr val="FF0000"/>
              </a:solidFill>
              <a:latin typeface="Arial" pitchFamily="34" charset="0"/>
              <a:cs typeface="Arial" pitchFamily="34" charset="0"/>
            </a:rPr>
            <a:t> </a:t>
          </a:r>
        </a:p>
        <a:p>
          <a:pPr algn="just" rtl="0">
            <a:defRPr sz="1000"/>
          </a:pPr>
          <a:r>
            <a:rPr lang="fi-FI" sz="1000" b="0" i="0" u="none" strike="noStrike" baseline="0">
              <a:solidFill>
                <a:srgbClr val="FF0000"/>
              </a:solidFill>
              <a:latin typeface="Arial" pitchFamily="34" charset="0"/>
              <a:cs typeface="Arial" pitchFamily="34" charset="0"/>
            </a:rPr>
            <a:t>Jour och rådgivning</a:t>
          </a:r>
        </a:p>
        <a:p>
          <a:pPr algn="just" rtl="0">
            <a:defRPr sz="1000"/>
          </a:pPr>
          <a:r>
            <a:rPr lang="fi-FI" sz="1000" b="0" i="0" u="none" strike="noStrike" baseline="0">
              <a:solidFill>
                <a:srgbClr val="FF0000"/>
              </a:solidFill>
              <a:latin typeface="Arial" pitchFamily="34" charset="0"/>
              <a:cs typeface="Arial" pitchFamily="34" charset="0"/>
            </a:rPr>
            <a:t>e-post: laskentapalvelut(at)oph.fi</a:t>
          </a:r>
        </a:p>
        <a:p>
          <a:pPr algn="just" rtl="0">
            <a:defRPr sz="1000"/>
          </a:pPr>
          <a:endParaRPr lang="fi-FI" sz="1000" b="0" i="0" u="none" strike="noStrike" baseline="0">
            <a:solidFill>
              <a:srgbClr val="FF0000"/>
            </a:solidFill>
            <a:latin typeface="Arial" pitchFamily="34" charset="0"/>
            <a:cs typeface="Arial" pitchFamily="34" charset="0"/>
          </a:endParaRPr>
        </a:p>
        <a:p>
          <a:pPr algn="just" rtl="0">
            <a:defRPr sz="1000"/>
          </a:pPr>
          <a:r>
            <a:rPr lang="fi-FI" sz="1000" b="0" i="0" u="none" strike="noStrike" baseline="0">
              <a:solidFill>
                <a:srgbClr val="FF0000"/>
              </a:solidFill>
              <a:latin typeface="Arial" pitchFamily="34" charset="0"/>
              <a:cs typeface="Arial" pitchFamily="34" charset="0"/>
            </a:rPr>
            <a:t>e-post: fornamn.efternamn@oph.fi</a:t>
          </a:r>
        </a:p>
        <a:p>
          <a:pPr algn="just" rtl="0">
            <a:defRPr sz="1000"/>
          </a:pPr>
          <a:endParaRPr lang="fi-FI" sz="1000" b="0" i="0" u="none" strike="noStrike" baseline="0">
            <a:solidFill>
              <a:srgbClr val="FF0000"/>
            </a:solidFill>
            <a:latin typeface="Arial" pitchFamily="34" charset="0"/>
            <a:cs typeface="Arial" pitchFamily="34" charset="0"/>
          </a:endParaRPr>
        </a:p>
        <a:p>
          <a:pPr algn="just" rtl="0">
            <a:defRPr sz="1000"/>
          </a:pPr>
          <a:r>
            <a:rPr lang="fi-FI" sz="1000" b="0" i="0" u="none" strike="noStrike" baseline="0">
              <a:solidFill>
                <a:srgbClr val="FF0000"/>
              </a:solidFill>
              <a:latin typeface="Arial" pitchFamily="34" charset="0"/>
              <a:cs typeface="Arial" pitchFamily="34" charset="0"/>
            </a:rPr>
            <a:t>  - Antti Markkanen, skolråd, enhetens chef     tnf </a:t>
          </a:r>
          <a:r>
            <a:rPr lang="fi-FI" sz="1000" b="0">
              <a:solidFill>
                <a:srgbClr val="FF0000"/>
              </a:solidFill>
              <a:latin typeface="Arial" pitchFamily="34" charset="0"/>
              <a:ea typeface="+mn-ea"/>
              <a:cs typeface="Arial" pitchFamily="34" charset="0"/>
            </a:rPr>
            <a:t>029 533 1423</a:t>
          </a:r>
        </a:p>
        <a:p>
          <a:pPr algn="just" rtl="0">
            <a:defRPr sz="1000"/>
          </a:pPr>
          <a:r>
            <a:rPr lang="fi-FI" sz="1000" b="0" i="0" u="none" strike="noStrike" baseline="0">
              <a:solidFill>
                <a:srgbClr val="FF0000"/>
              </a:solidFill>
              <a:latin typeface="Arial" pitchFamily="34" charset="0"/>
              <a:ea typeface="+mn-ea"/>
              <a:cs typeface="Arial" pitchFamily="34" charset="0"/>
            </a:rPr>
            <a:t>  - Seppo Hänninen, sakkunig, (yrkesinriktad på byggnadsutbilding och särskilda yrkesläroanstalter)</a:t>
          </a:r>
        </a:p>
        <a:p>
          <a:pPr algn="just" rtl="0">
            <a:defRPr sz="1000"/>
          </a:pPr>
          <a:r>
            <a:rPr lang="fi-FI" sz="1000" b="0" i="0" u="none" strike="noStrike" baseline="0">
              <a:solidFill>
                <a:srgbClr val="FF0000"/>
              </a:solidFill>
              <a:latin typeface="Arial" pitchFamily="34" charset="0"/>
              <a:ea typeface="+mn-ea"/>
              <a:cs typeface="Arial" pitchFamily="34" charset="0"/>
            </a:rPr>
            <a:t>    tnf 029 533 1598</a:t>
          </a:r>
          <a:endParaRPr lang="fi-FI" sz="1000" b="0" i="0" u="none" strike="noStrike" baseline="0">
            <a:solidFill>
              <a:srgbClr val="FF0000"/>
            </a:solidFill>
            <a:latin typeface="Arial" pitchFamily="34" charset="0"/>
            <a:cs typeface="Arial" pitchFamily="34" charset="0"/>
          </a:endParaRPr>
        </a:p>
        <a:p>
          <a:pPr algn="just" rtl="0">
            <a:defRPr sz="1000"/>
          </a:pPr>
          <a:r>
            <a:rPr lang="fi-FI" sz="1000" b="0" i="0" u="none" strike="noStrike" baseline="0">
              <a:solidFill>
                <a:srgbClr val="FF0000"/>
              </a:solidFill>
              <a:latin typeface="Arial" pitchFamily="34" charset="0"/>
              <a:cs typeface="Arial" pitchFamily="34" charset="0"/>
            </a:rPr>
            <a:t>  - Lea Juhola, sakkunnig (allmänbildande utbildning och yrkeshögskolor)</a:t>
          </a:r>
        </a:p>
        <a:p>
          <a:pPr algn="just" rtl="0">
            <a:defRPr sz="1000"/>
          </a:pPr>
          <a:r>
            <a:rPr lang="fi-FI" sz="1000" b="0" i="0" u="none" strike="noStrike" baseline="0">
              <a:solidFill>
                <a:srgbClr val="FF0000"/>
              </a:solidFill>
              <a:latin typeface="Arial" pitchFamily="34" charset="0"/>
              <a:cs typeface="Arial" pitchFamily="34" charset="0"/>
            </a:rPr>
            <a:t>    tnf </a:t>
          </a:r>
          <a:r>
            <a:rPr lang="fi-FI" sz="1000" b="0">
              <a:solidFill>
                <a:srgbClr val="FF0000"/>
              </a:solidFill>
              <a:latin typeface="Arial" pitchFamily="34" charset="0"/>
              <a:ea typeface="+mn-ea"/>
              <a:cs typeface="Arial" pitchFamily="34" charset="0"/>
            </a:rPr>
            <a:t>029 533 1300</a:t>
          </a:r>
          <a:endParaRPr lang="fi-FI" sz="1000" b="0" i="0" u="none" strike="noStrike" baseline="0">
            <a:solidFill>
              <a:srgbClr val="FF0000"/>
            </a:solidFill>
            <a:latin typeface="Arial" pitchFamily="34" charset="0"/>
            <a:cs typeface="Arial" pitchFamily="34" charset="0"/>
          </a:endParaRPr>
        </a:p>
        <a:p>
          <a:pPr algn="just" rtl="0">
            <a:defRPr sz="1000"/>
          </a:pPr>
          <a:r>
            <a:rPr lang="fi-FI" sz="1000" b="0" i="0" u="none" strike="noStrike" baseline="0">
              <a:solidFill>
                <a:srgbClr val="FF0000"/>
              </a:solidFill>
              <a:latin typeface="Arial" pitchFamily="34" charset="0"/>
              <a:cs typeface="Arial" pitchFamily="34" charset="0"/>
            </a:rPr>
            <a:t>  - Leena , sakkunnig (allmänbildande utbildning, morgon- och eftermiddagsverksamhet,</a:t>
          </a:r>
        </a:p>
        <a:p>
          <a:pPr algn="just" rtl="0">
            <a:defRPr sz="1000"/>
          </a:pPr>
          <a:r>
            <a:rPr lang="fi-FI" sz="1000" b="0" i="0" u="none" strike="noStrike" baseline="0">
              <a:solidFill>
                <a:srgbClr val="FF0000"/>
              </a:solidFill>
              <a:latin typeface="Arial" pitchFamily="34" charset="0"/>
              <a:cs typeface="Arial" pitchFamily="34" charset="0"/>
            </a:rPr>
            <a:t>    grundläggande konstundervisning, fritt bildningsarbete och kultur)</a:t>
          </a:r>
        </a:p>
        <a:p>
          <a:pPr algn="just" rtl="0">
            <a:defRPr sz="1000"/>
          </a:pPr>
          <a:r>
            <a:rPr lang="fi-FI" sz="1000" b="0" i="0" u="none" strike="noStrike" baseline="0">
              <a:solidFill>
                <a:srgbClr val="FF0000"/>
              </a:solidFill>
              <a:latin typeface="Arial" pitchFamily="34" charset="0"/>
              <a:cs typeface="Arial" pitchFamily="34" charset="0"/>
            </a:rPr>
            <a:t>    tnf </a:t>
          </a:r>
          <a:r>
            <a:rPr lang="fi-FI" sz="1000" b="0">
              <a:solidFill>
                <a:srgbClr val="FF0000"/>
              </a:solidFill>
              <a:latin typeface="Arial" pitchFamily="34" charset="0"/>
              <a:ea typeface="+mn-ea"/>
              <a:cs typeface="Arial" pitchFamily="34" charset="0"/>
            </a:rPr>
            <a:t>029 533 1528</a:t>
          </a:r>
          <a:endParaRPr lang="fi-FI" sz="1000" b="0" i="0" u="none" strike="noStrike" baseline="0">
            <a:solidFill>
              <a:srgbClr val="FF0000"/>
            </a:solidFill>
            <a:latin typeface="Arial" pitchFamily="34" charset="0"/>
            <a:cs typeface="Arial" pitchFamily="34" charset="0"/>
          </a:endParaRPr>
        </a:p>
        <a:p>
          <a:pPr algn="just" rtl="0">
            <a:defRPr sz="1000"/>
          </a:pPr>
          <a:r>
            <a:rPr lang="fi-FI" sz="1000" b="0" i="0" u="none" strike="noStrike" baseline="0">
              <a:solidFill>
                <a:srgbClr val="FF0000"/>
              </a:solidFill>
              <a:latin typeface="Arial" pitchFamily="34" charset="0"/>
              <a:cs typeface="Arial" pitchFamily="34" charset="0"/>
            </a:rPr>
            <a:t>  - Sirpa Kesti, sakkunnig (gymnasieutbildning och fritt bildningsarbete)</a:t>
          </a:r>
        </a:p>
        <a:p>
          <a:pPr algn="just" rtl="0">
            <a:defRPr sz="1000"/>
          </a:pPr>
          <a:r>
            <a:rPr lang="fi-FI" sz="1000" b="0" i="0" u="none" strike="noStrike" baseline="0">
              <a:solidFill>
                <a:srgbClr val="FF0000"/>
              </a:solidFill>
              <a:latin typeface="Arial" pitchFamily="34" charset="0"/>
              <a:cs typeface="Arial" pitchFamily="34" charset="0"/>
            </a:rPr>
            <a:t>    tnf </a:t>
          </a:r>
          <a:r>
            <a:rPr lang="fi-FI" sz="1000" b="0">
              <a:solidFill>
                <a:srgbClr val="FF0000"/>
              </a:solidFill>
              <a:latin typeface="Arial" pitchFamily="34" charset="0"/>
              <a:ea typeface="+mn-ea"/>
              <a:cs typeface="Arial" pitchFamily="34" charset="0"/>
            </a:rPr>
            <a:t>029 533 1094</a:t>
          </a:r>
          <a:endParaRPr lang="fi-FI" sz="1000" b="0" i="0" u="none" strike="noStrike" baseline="0">
            <a:solidFill>
              <a:srgbClr val="FF0000"/>
            </a:solidFill>
            <a:latin typeface="Arial" pitchFamily="34" charset="0"/>
            <a:cs typeface="Arial" pitchFamily="34" charset="0"/>
          </a:endParaRPr>
        </a:p>
        <a:p>
          <a:pPr algn="just" rtl="0">
            <a:defRPr sz="1000"/>
          </a:pPr>
          <a:endParaRPr lang="fi-FI" sz="1000" b="0" i="0" u="none" strike="noStrike" baseline="0">
            <a:solidFill>
              <a:srgbClr val="FF0000"/>
            </a:solidFill>
            <a:latin typeface="Arial"/>
            <a:cs typeface="Arial"/>
          </a:endParaRPr>
        </a:p>
        <a:p>
          <a:pPr algn="just" rtl="0">
            <a:defRPr sz="1000"/>
          </a:pPr>
          <a:endParaRPr lang="fi-FI" sz="1000" b="0" i="0" u="none" strike="noStrike" baseline="0">
            <a:solidFill>
              <a:srgbClr val="FF0000"/>
            </a:solidFill>
            <a:latin typeface="Arial"/>
            <a:cs typeface="Arial"/>
          </a:endParaRPr>
        </a:p>
        <a:p>
          <a:pPr algn="just" rtl="0">
            <a:defRPr sz="1000"/>
          </a:pPr>
          <a:endParaRPr lang="fi-FI" sz="1000" b="0" i="0" u="none" strike="noStrike" baseline="0">
            <a:solidFill>
              <a:srgbClr val="000000"/>
            </a:solidFill>
            <a:latin typeface="Arial"/>
            <a:cs typeface="Arial"/>
          </a:endParaRPr>
        </a:p>
        <a:p>
          <a:pPr algn="just" rtl="0">
            <a:defRPr sz="1000"/>
          </a:pPr>
          <a:endParaRPr lang="fi-FI" sz="1000" b="0" i="0" u="none" strike="noStrike" baseline="0">
            <a:solidFill>
              <a:srgbClr val="000000"/>
            </a:solidFill>
            <a:latin typeface="Arial"/>
            <a:cs typeface="Arial"/>
          </a:endParaRPr>
        </a:p>
        <a:p>
          <a:pPr algn="just" rtl="0">
            <a:defRPr sz="1000"/>
          </a:pPr>
          <a:endParaRPr lang="fi-FI" sz="1000" b="0" i="0" u="none" strike="noStrike" baseline="0">
            <a:solidFill>
              <a:srgbClr val="000000"/>
            </a:solidFill>
            <a:latin typeface="Arial"/>
            <a:cs typeface="Arial"/>
          </a:endParaRPr>
        </a:p>
      </xdr:txBody>
    </xdr:sp>
    <xdr:clientData/>
  </xdr:twoCellAnchor>
  <xdr:twoCellAnchor>
    <xdr:from>
      <xdr:col>2</xdr:col>
      <xdr:colOff>0</xdr:colOff>
      <xdr:row>88</xdr:row>
      <xdr:rowOff>107155</xdr:rowOff>
    </xdr:from>
    <xdr:to>
      <xdr:col>5</xdr:col>
      <xdr:colOff>1038225</xdr:colOff>
      <xdr:row>89</xdr:row>
      <xdr:rowOff>123824</xdr:rowOff>
    </xdr:to>
    <xdr:sp macro="" textlink="">
      <xdr:nvSpPr>
        <xdr:cNvPr id="4101" name="Text Box 5">
          <a:extLst>
            <a:ext uri="{FF2B5EF4-FFF2-40B4-BE49-F238E27FC236}">
              <a16:creationId xmlns:a16="http://schemas.microsoft.com/office/drawing/2014/main" id="{00000000-0008-0000-0100-000005100000}"/>
            </a:ext>
          </a:extLst>
        </xdr:cNvPr>
        <xdr:cNvSpPr txBox="1">
          <a:spLocks noChangeArrowheads="1"/>
        </xdr:cNvSpPr>
      </xdr:nvSpPr>
      <xdr:spPr bwMode="auto">
        <a:xfrm>
          <a:off x="345281" y="12203905"/>
          <a:ext cx="5705475" cy="183357"/>
        </a:xfrm>
        <a:prstGeom prst="rect">
          <a:avLst/>
        </a:prstGeom>
        <a:solidFill>
          <a:srgbClr val="FFFFFF"/>
        </a:solidFill>
        <a:ln w="9525">
          <a:noFill/>
          <a:miter lim="800000"/>
          <a:headEnd/>
          <a:tailEnd/>
        </a:ln>
      </xdr:spPr>
      <xdr:txBody>
        <a:bodyPr vertOverflow="clip" wrap="square" lIns="27432" tIns="22860" rIns="27432" bIns="22860" anchor="ctr" upright="1"/>
        <a:lstStyle/>
        <a:p>
          <a:pPr algn="just" rtl="0">
            <a:defRPr sz="1000"/>
          </a:pPr>
          <a:r>
            <a:rPr lang="fi-FI" sz="1000" b="0" i="0" u="none" strike="noStrike" baseline="0">
              <a:solidFill>
                <a:srgbClr val="000000"/>
              </a:solidFill>
              <a:latin typeface="Arial"/>
              <a:cs typeface="Arial"/>
            </a:rPr>
            <a:t>Mottagare av statsandelar för kommunal basservice och hemkommunersättningar</a:t>
          </a:r>
        </a:p>
      </xdr:txBody>
    </xdr:sp>
    <xdr:clientData/>
  </xdr:twoCellAnchor>
  <xdr:twoCellAnchor>
    <xdr:from>
      <xdr:col>2</xdr:col>
      <xdr:colOff>0</xdr:colOff>
      <xdr:row>92</xdr:row>
      <xdr:rowOff>9525</xdr:rowOff>
    </xdr:from>
    <xdr:to>
      <xdr:col>5</xdr:col>
      <xdr:colOff>1038225</xdr:colOff>
      <xdr:row>96</xdr:row>
      <xdr:rowOff>134937</xdr:rowOff>
    </xdr:to>
    <xdr:sp macro="" textlink="">
      <xdr:nvSpPr>
        <xdr:cNvPr id="4102" name="Text Box 6">
          <a:extLst>
            <a:ext uri="{FF2B5EF4-FFF2-40B4-BE49-F238E27FC236}">
              <a16:creationId xmlns:a16="http://schemas.microsoft.com/office/drawing/2014/main" id="{00000000-0008-0000-0100-000006100000}"/>
            </a:ext>
          </a:extLst>
        </xdr:cNvPr>
        <xdr:cNvSpPr txBox="1">
          <a:spLocks noChangeArrowheads="1"/>
        </xdr:cNvSpPr>
      </xdr:nvSpPr>
      <xdr:spPr bwMode="auto">
        <a:xfrm>
          <a:off x="365125" y="12955588"/>
          <a:ext cx="5919788" cy="760412"/>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i-FI" sz="1000" b="0" i="0" u="none" strike="noStrike" baseline="0">
              <a:solidFill>
                <a:srgbClr val="000000"/>
              </a:solidFill>
              <a:latin typeface="Arial"/>
              <a:cs typeface="Arial"/>
            </a:rPr>
            <a:t>Finansministeriet / utvecklings- och förvaltningsfunktionen</a:t>
          </a:r>
        </a:p>
        <a:p>
          <a:pPr algn="l" rtl="0">
            <a:defRPr sz="1000"/>
          </a:pPr>
          <a:r>
            <a:rPr lang="fi-FI" sz="1000" b="0" i="0" u="none" strike="noStrike" baseline="0">
              <a:solidFill>
                <a:srgbClr val="000000"/>
              </a:solidFill>
              <a:latin typeface="Arial"/>
              <a:cs typeface="Arial"/>
            </a:rPr>
            <a:t>Undervisnings- och kulturministeriet</a:t>
          </a:r>
        </a:p>
        <a:p>
          <a:pPr algn="l" rtl="0">
            <a:defRPr sz="1000"/>
          </a:pPr>
          <a:r>
            <a:rPr lang="fi-FI" sz="1000" b="0" i="0" u="none" strike="noStrike" baseline="0">
              <a:solidFill>
                <a:srgbClr val="000000"/>
              </a:solidFill>
              <a:latin typeface="Arial"/>
              <a:cs typeface="Arial"/>
            </a:rPr>
            <a:t>Social- och hälsovårdsministeriet</a:t>
          </a:r>
        </a:p>
        <a:p>
          <a:pPr algn="l" rtl="0">
            <a:defRPr sz="1000"/>
          </a:pPr>
          <a:r>
            <a:rPr lang="fi-FI" sz="1000" b="0" i="0" u="none" strike="noStrike" baseline="0">
              <a:solidFill>
                <a:srgbClr val="000000"/>
              </a:solidFill>
              <a:latin typeface="Arial"/>
              <a:cs typeface="Arial"/>
            </a:rPr>
            <a:t>Utbildningsstyrelsen</a:t>
          </a:r>
        </a:p>
        <a:p>
          <a:pPr algn="l" rtl="0">
            <a:defRPr sz="1000"/>
          </a:pPr>
          <a:r>
            <a:rPr lang="fi-FI" sz="1000" b="0" i="0" u="none" strike="noStrike" baseline="0">
              <a:solidFill>
                <a:srgbClr val="000000"/>
              </a:solidFill>
              <a:latin typeface="Arial"/>
              <a:cs typeface="Arial"/>
            </a:rPr>
            <a:t>Finlands Kommunförbund rf.</a:t>
          </a:r>
        </a:p>
        <a:p>
          <a:pPr algn="l" rtl="0">
            <a:defRPr sz="1000"/>
          </a:pP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xdr:txBody>
    </xdr:sp>
    <xdr:clientData/>
  </xdr:twoCellAnchor>
  <xdr:twoCellAnchor>
    <xdr:from>
      <xdr:col>1</xdr:col>
      <xdr:colOff>23283</xdr:colOff>
      <xdr:row>40</xdr:row>
      <xdr:rowOff>62442</xdr:rowOff>
    </xdr:from>
    <xdr:to>
      <xdr:col>5</xdr:col>
      <xdr:colOff>918633</xdr:colOff>
      <xdr:row>42</xdr:row>
      <xdr:rowOff>63501</xdr:rowOff>
    </xdr:to>
    <xdr:sp macro="" textlink="">
      <xdr:nvSpPr>
        <xdr:cNvPr id="4103" name="Text Box 7">
          <a:extLst>
            <a:ext uri="{FF2B5EF4-FFF2-40B4-BE49-F238E27FC236}">
              <a16:creationId xmlns:a16="http://schemas.microsoft.com/office/drawing/2014/main" id="{00000000-0008-0000-0100-000007100000}"/>
            </a:ext>
          </a:extLst>
        </xdr:cNvPr>
        <xdr:cNvSpPr txBox="1">
          <a:spLocks noChangeArrowheads="1"/>
        </xdr:cNvSpPr>
      </xdr:nvSpPr>
      <xdr:spPr bwMode="auto">
        <a:xfrm>
          <a:off x="192616" y="9375775"/>
          <a:ext cx="5753100" cy="350309"/>
        </a:xfrm>
        <a:prstGeom prst="rect">
          <a:avLst/>
        </a:prstGeom>
        <a:solidFill>
          <a:srgbClr val="FFFFFF"/>
        </a:solidFill>
        <a:ln w="9525">
          <a:noFill/>
          <a:miter lim="800000"/>
          <a:headEnd/>
          <a:tailEnd/>
        </a:ln>
      </xdr:spPr>
      <xdr:txBody>
        <a:bodyPr vertOverflow="clip" wrap="square" lIns="27432" tIns="22860" rIns="27432" bIns="22860" anchor="t" upright="1"/>
        <a:lstStyle/>
        <a:p>
          <a:pPr algn="just" rtl="0">
            <a:defRPr sz="1000"/>
          </a:pPr>
          <a:r>
            <a:rPr lang="fi-FI" sz="1000" b="0" i="0" u="none" strike="noStrike" baseline="0">
              <a:solidFill>
                <a:srgbClr val="000000"/>
              </a:solidFill>
              <a:latin typeface="Arial"/>
              <a:cs typeface="Arial"/>
            </a:rPr>
            <a:t>Statsandel  för kommunal basservice samt hemkommunersättningar :</a:t>
          </a:r>
        </a:p>
        <a:p>
          <a:pPr algn="just" rtl="0">
            <a:defRPr sz="1000"/>
          </a:pPr>
          <a:r>
            <a:rPr lang="fi-FI" sz="1000" b="0" i="0" u="none" strike="noStrike" baseline="0">
              <a:solidFill>
                <a:srgbClr val="000000"/>
              </a:solidFill>
              <a:latin typeface="Arial"/>
              <a:cs typeface="Arial"/>
            </a:rPr>
            <a:t>- vm.fi/sv/statsandelsbeslut-och-tillhorande-kalkyler</a:t>
          </a:r>
        </a:p>
      </xdr:txBody>
    </xdr:sp>
    <xdr:clientData/>
  </xdr:twoCellAnchor>
  <xdr:twoCellAnchor>
    <xdr:from>
      <xdr:col>9</xdr:col>
      <xdr:colOff>215900</xdr:colOff>
      <xdr:row>0</xdr:row>
      <xdr:rowOff>28575</xdr:rowOff>
    </xdr:from>
    <xdr:to>
      <xdr:col>13</xdr:col>
      <xdr:colOff>307975</xdr:colOff>
      <xdr:row>7</xdr:row>
      <xdr:rowOff>193675</xdr:rowOff>
    </xdr:to>
    <xdr:sp macro="" textlink="">
      <xdr:nvSpPr>
        <xdr:cNvPr id="4109" name="AutoShape 13">
          <a:extLst>
            <a:ext uri="{FF2B5EF4-FFF2-40B4-BE49-F238E27FC236}">
              <a16:creationId xmlns:a16="http://schemas.microsoft.com/office/drawing/2014/main" id="{00000000-0008-0000-0100-00000D100000}"/>
            </a:ext>
          </a:extLst>
        </xdr:cNvPr>
        <xdr:cNvSpPr>
          <a:spLocks noChangeArrowheads="1"/>
        </xdr:cNvSpPr>
      </xdr:nvSpPr>
      <xdr:spPr bwMode="auto">
        <a:xfrm>
          <a:off x="10083800" y="28575"/>
          <a:ext cx="2530475" cy="1346200"/>
        </a:xfrm>
        <a:prstGeom prst="leftArrow">
          <a:avLst>
            <a:gd name="adj1" fmla="val 50000"/>
            <a:gd name="adj2" fmla="val 50514"/>
          </a:avLst>
        </a:prstGeom>
        <a:solidFill>
          <a:srgbClr val="FFFF00"/>
        </a:solidFill>
        <a:ln w="9525">
          <a:solidFill>
            <a:srgbClr val="000000"/>
          </a:solidFill>
          <a:miter lim="800000"/>
          <a:headEnd/>
          <a:tailEnd/>
        </a:ln>
      </xdr:spPr>
      <xdr:txBody>
        <a:bodyPr vertOverflow="clip" wrap="square" lIns="36576" tIns="27432" rIns="0" bIns="27432" anchor="ctr" upright="1"/>
        <a:lstStyle/>
        <a:p>
          <a:pPr algn="l" rtl="0">
            <a:defRPr sz="1000"/>
          </a:pPr>
          <a:r>
            <a:rPr lang="fi-FI" sz="1400" b="0" i="0" u="none" strike="noStrike" baseline="0">
              <a:solidFill>
                <a:srgbClr val="000080"/>
              </a:solidFill>
              <a:latin typeface="Arial"/>
              <a:cs typeface="Arial"/>
            </a:rPr>
            <a:t>Alasvetovalikko</a:t>
          </a:r>
        </a:p>
        <a:p>
          <a:pPr algn="l" rtl="0">
            <a:defRPr sz="1000"/>
          </a:pPr>
          <a:r>
            <a:rPr lang="fi-FI" sz="1400" b="0" i="0" u="none" strike="noStrike" baseline="0">
              <a:solidFill>
                <a:srgbClr val="000080"/>
              </a:solidFill>
              <a:latin typeface="Arial"/>
              <a:cs typeface="Arial"/>
            </a:rPr>
            <a:t>Vaihda kunta; luvut muuttuvat</a:t>
          </a:r>
        </a:p>
      </xdr:txBody>
    </xdr:sp>
    <xdr:clientData/>
  </xdr:twoCellAnchor>
  <xdr:twoCellAnchor editAs="oneCell">
    <xdr:from>
      <xdr:col>0</xdr:col>
      <xdr:colOff>0</xdr:colOff>
      <xdr:row>0</xdr:row>
      <xdr:rowOff>0</xdr:rowOff>
    </xdr:from>
    <xdr:to>
      <xdr:col>2</xdr:col>
      <xdr:colOff>2553543</xdr:colOff>
      <xdr:row>5</xdr:row>
      <xdr:rowOff>137314</xdr:rowOff>
    </xdr:to>
    <xdr:pic>
      <xdr:nvPicPr>
        <xdr:cNvPr id="10" name="Kuva 9" descr="https://vm.fi/o/yja-ministerio-theme/images/vmlogo_fi.pn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02793" cy="941647"/>
        </a:xfrm>
        <a:prstGeom prst="rect">
          <a:avLst/>
        </a:prstGeom>
        <a:solidFill>
          <a:schemeClr val="bg1"/>
        </a:solidFill>
      </xdr:spPr>
    </xdr:pic>
    <xdr:clientData/>
  </xdr:twoCellAnchor>
  <xdr:twoCellAnchor>
    <xdr:from>
      <xdr:col>1</xdr:col>
      <xdr:colOff>21167</xdr:colOff>
      <xdr:row>45</xdr:row>
      <xdr:rowOff>31749</xdr:rowOff>
    </xdr:from>
    <xdr:to>
      <xdr:col>5</xdr:col>
      <xdr:colOff>916517</xdr:colOff>
      <xdr:row>47</xdr:row>
      <xdr:rowOff>1058</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190500" y="10265832"/>
          <a:ext cx="5753100" cy="350309"/>
        </a:xfrm>
        <a:prstGeom prst="rect">
          <a:avLst/>
        </a:prstGeom>
        <a:solidFill>
          <a:srgbClr val="FFFFFF"/>
        </a:solidFill>
        <a:ln w="9525">
          <a:noFill/>
          <a:miter lim="800000"/>
          <a:headEnd/>
          <a:tailEnd/>
        </a:ln>
      </xdr:spPr>
      <xdr:txBody>
        <a:bodyPr vertOverflow="clip" wrap="square" lIns="27432" tIns="22860" rIns="27432" bIns="22860" anchor="t" upright="1"/>
        <a:lstStyle/>
        <a:p>
          <a:pPr algn="just" rtl="0">
            <a:defRPr sz="1000"/>
          </a:pPr>
          <a:r>
            <a:rPr lang="fi-FI" sz="1000" b="0" i="0" u="none" strike="noStrike" baseline="0">
              <a:solidFill>
                <a:srgbClr val="000000"/>
              </a:solidFill>
              <a:latin typeface="Arial"/>
              <a:cs typeface="Arial"/>
            </a:rPr>
            <a:t>- www.oph.fi/sv/tjanster/finansiering-och-understod/statsandelar</a:t>
          </a:r>
        </a:p>
        <a:p>
          <a:pPr algn="just" rtl="0">
            <a:defRPr sz="1000"/>
          </a:pPr>
          <a:r>
            <a:rPr lang="fi-FI" sz="1000" b="0" i="0" u="none" strike="noStrike" baseline="0">
              <a:solidFill>
                <a:srgbClr val="000000"/>
              </a:solidFill>
              <a:latin typeface="Arial"/>
              <a:cs typeface="Arial"/>
            </a:rPr>
            <a:t>- vos.oph.fi/rap/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O498"/>
  <sheetViews>
    <sheetView tabSelected="1" topLeftCell="A12" zoomScaleNormal="100" zoomScaleSheetLayoutView="100" workbookViewId="0">
      <selection activeCell="F36" sqref="F36"/>
    </sheetView>
  </sheetViews>
  <sheetFormatPr defaultColWidth="9.140625" defaultRowHeight="12.75" x14ac:dyDescent="0.2"/>
  <cols>
    <col min="1" max="1" width="2.5703125" style="1" customWidth="1"/>
    <col min="2" max="2" width="2.7109375" style="3" customWidth="1"/>
    <col min="3" max="3" width="49.42578125" style="1" customWidth="1"/>
    <col min="4" max="4" width="1.85546875" style="1" customWidth="1"/>
    <col min="5" max="6" width="16.85546875" style="1" customWidth="1"/>
    <col min="7" max="8" width="9.140625" style="1" customWidth="1"/>
    <col min="9" max="9" width="34.42578125" style="1" customWidth="1"/>
    <col min="10" max="10" width="10" style="1" bestFit="1" customWidth="1"/>
    <col min="11" max="11" width="9.140625" style="1"/>
    <col min="12" max="12" width="10.42578125" style="1" customWidth="1"/>
    <col min="13" max="16384" width="9.140625" style="1"/>
  </cols>
  <sheetData>
    <row r="1" spans="1:9" ht="15.75" x14ac:dyDescent="0.25">
      <c r="A1" s="2"/>
      <c r="B1" s="1"/>
      <c r="F1" s="39" t="s">
        <v>21</v>
      </c>
    </row>
    <row r="3" spans="1:9" ht="15" x14ac:dyDescent="0.2">
      <c r="F3" s="85" t="s">
        <v>475</v>
      </c>
    </row>
    <row r="6" spans="1:9" x14ac:dyDescent="0.2">
      <c r="I6" s="25">
        <f>INDEX($E$100:$E$479,MATCH($A$8,$G$100:$G$479,0),1,1)</f>
        <v>90007043</v>
      </c>
    </row>
    <row r="7" spans="1:9" ht="15" x14ac:dyDescent="0.2">
      <c r="A7" s="46">
        <v>219</v>
      </c>
      <c r="C7"/>
      <c r="F7" s="28">
        <v>45832</v>
      </c>
      <c r="I7" s="24">
        <f>INDEX($H$100:$H$473,MATCH($A$8,$G$100:$G$473,0),1,1)</f>
        <v>6436</v>
      </c>
    </row>
    <row r="8" spans="1:9" ht="15.75" x14ac:dyDescent="0.25">
      <c r="A8" s="47" t="str">
        <f>INDEX($G$100:$G$473,$A$7,1,1)</f>
        <v>Rusko</v>
      </c>
      <c r="E8" s="4"/>
    </row>
    <row r="9" spans="1:9" x14ac:dyDescent="0.2">
      <c r="B9" s="6"/>
    </row>
    <row r="10" spans="1:9" ht="15" x14ac:dyDescent="0.25">
      <c r="A10" s="49" t="s">
        <v>471</v>
      </c>
      <c r="B10" s="6"/>
    </row>
    <row r="11" spans="1:9" ht="15" x14ac:dyDescent="0.25">
      <c r="A11" s="49" t="s">
        <v>1217</v>
      </c>
      <c r="B11" s="6"/>
    </row>
    <row r="12" spans="1:9" x14ac:dyDescent="0.2">
      <c r="B12" s="1"/>
    </row>
    <row r="13" spans="1:9" x14ac:dyDescent="0.2">
      <c r="B13" s="1"/>
    </row>
    <row r="14" spans="1:9" x14ac:dyDescent="0.2">
      <c r="B14" s="1"/>
    </row>
    <row r="15" spans="1:9" x14ac:dyDescent="0.2">
      <c r="B15" s="1"/>
    </row>
    <row r="16" spans="1:9" x14ac:dyDescent="0.2">
      <c r="B16" s="1"/>
    </row>
    <row r="17" spans="2:9" x14ac:dyDescent="0.2">
      <c r="B17" s="1"/>
    </row>
    <row r="18" spans="2:9" x14ac:dyDescent="0.2">
      <c r="B18" s="1"/>
    </row>
    <row r="19" spans="2:9" x14ac:dyDescent="0.2">
      <c r="B19" s="1"/>
    </row>
    <row r="20" spans="2:9" x14ac:dyDescent="0.2">
      <c r="B20" s="1"/>
    </row>
    <row r="21" spans="2:9" x14ac:dyDescent="0.2">
      <c r="B21" s="1"/>
    </row>
    <row r="22" spans="2:9" x14ac:dyDescent="0.2">
      <c r="B22" s="1"/>
    </row>
    <row r="23" spans="2:9" x14ac:dyDescent="0.2">
      <c r="B23" s="1"/>
    </row>
    <row r="24" spans="2:9" x14ac:dyDescent="0.2">
      <c r="B24" s="1"/>
    </row>
    <row r="25" spans="2:9" x14ac:dyDescent="0.2">
      <c r="B25" s="1"/>
    </row>
    <row r="26" spans="2:9" x14ac:dyDescent="0.2">
      <c r="B26" s="1"/>
      <c r="E26" s="23" t="s">
        <v>318</v>
      </c>
      <c r="F26" s="23" t="s">
        <v>319</v>
      </c>
      <c r="I26" s="22">
        <f>F27+F30+F31+F32+F33+F34</f>
        <v>5433337.1664758734</v>
      </c>
    </row>
    <row r="27" spans="2:9" ht="36" customHeight="1" x14ac:dyDescent="0.2">
      <c r="B27" s="1"/>
      <c r="C27" s="16" t="s">
        <v>324</v>
      </c>
      <c r="D27" s="8"/>
      <c r="E27" s="87">
        <f>INDEX(kk_erä_elo_joulu,MATCH($I$6,vmsaaja,0),1,1)</f>
        <v>506315</v>
      </c>
      <c r="F27" s="87">
        <f>INDEX(_ME1,MATCH($I$6,vmsaaja,0),1,1)</f>
        <v>6061534.0822962448</v>
      </c>
    </row>
    <row r="28" spans="2:9" ht="23.25" customHeight="1" x14ac:dyDescent="0.2">
      <c r="B28" s="1"/>
      <c r="C28" s="16" t="s">
        <v>1203</v>
      </c>
      <c r="D28" s="8"/>
      <c r="E28" s="87">
        <f t="shared" ref="E28:E33" si="0">F28/12</f>
        <v>95135.202593456837</v>
      </c>
      <c r="F28" s="87">
        <f>INDEX(_ME2,MATCH($I$6,vmsaaja,0),1,1)</f>
        <v>1141622.431121482</v>
      </c>
      <c r="H28" s="31"/>
    </row>
    <row r="29" spans="2:9" ht="24" customHeight="1" x14ac:dyDescent="0.2">
      <c r="B29" s="1"/>
      <c r="C29" s="16" t="s">
        <v>1204</v>
      </c>
      <c r="D29" s="8"/>
      <c r="E29" s="88">
        <f t="shared" si="0"/>
        <v>0</v>
      </c>
      <c r="F29" s="88">
        <f>INDEX(Taul1!G2:G385,MATCH($I$6,Taul1!A2:A385,0),1,1)</f>
        <v>0</v>
      </c>
    </row>
    <row r="30" spans="2:9" ht="26.25" customHeight="1" x14ac:dyDescent="0.2">
      <c r="B30" s="1"/>
      <c r="C30" s="17" t="s">
        <v>3</v>
      </c>
      <c r="D30" s="9"/>
      <c r="E30" s="88">
        <f>INDEX(kk_tulot_elo_joulu,MATCH($I$6,vmsaaja,0),1,1)</f>
        <v>33491</v>
      </c>
      <c r="F30" s="88">
        <f>INDEX(_ME4,MATCH($I$6,vmsaaja,0),1,1)</f>
        <v>401890.07220000005</v>
      </c>
      <c r="I30" s="32" t="b">
        <f>EXACT(I26,F35)</f>
        <v>1</v>
      </c>
    </row>
    <row r="31" spans="2:9" ht="26.25" customHeight="1" x14ac:dyDescent="0.2">
      <c r="B31" s="1"/>
      <c r="C31" s="17" t="s">
        <v>4</v>
      </c>
      <c r="D31" s="9"/>
      <c r="E31" s="88">
        <f>INDEX(kk_menot_elo_joulu,MATCH($I$6,vmsaaja,0),1,1)*(-1)</f>
        <v>-24993</v>
      </c>
      <c r="F31" s="88">
        <f>INDEX(_ME6,MATCH($I$6,vmsaaja,0),1,1)*(-1)</f>
        <v>-299909.00783999998</v>
      </c>
      <c r="H31" s="31"/>
    </row>
    <row r="32" spans="2:9" ht="26.25" customHeight="1" x14ac:dyDescent="0.2">
      <c r="B32" s="1"/>
      <c r="C32" s="17" t="s">
        <v>10</v>
      </c>
      <c r="D32" s="9"/>
      <c r="E32" s="88">
        <f>INDEX(alv_korvaus_elo_joulu,MATCH($I$6,vmsaaja,0),1,1)</f>
        <v>0</v>
      </c>
      <c r="F32" s="88">
        <f>INDEX(_ME5,MATCH($I$6,vmsaaja,0),1,1)</f>
        <v>0</v>
      </c>
      <c r="I32" s="22"/>
    </row>
    <row r="33" spans="1:9" ht="26.25" customHeight="1" x14ac:dyDescent="0.2">
      <c r="B33" s="1"/>
      <c r="C33" s="17" t="s">
        <v>437</v>
      </c>
      <c r="D33" s="9"/>
      <c r="E33" s="88">
        <f t="shared" si="0"/>
        <v>36465.168318302378</v>
      </c>
      <c r="F33" s="88">
        <f>INDEX(Taul1!O2:O393,MATCH($I$6,Taul1!A2:A393,0),1,1)</f>
        <v>437582.01981962851</v>
      </c>
    </row>
    <row r="34" spans="1:9" ht="51.75" thickBot="1" x14ac:dyDescent="0.25">
      <c r="B34" s="1"/>
      <c r="C34" s="83" t="s">
        <v>11</v>
      </c>
      <c r="D34" s="84"/>
      <c r="E34" s="89">
        <f>INDEX(Taul1!AQ1:AQ419,MATCH($I$6,vmsaaja,0),1,1)</f>
        <v>-97315</v>
      </c>
      <c r="F34" s="89">
        <f>INDEX(Taul1!AO1:AO419,MATCH($I$6,vmsaaja,0),1,1)</f>
        <v>-1167760</v>
      </c>
      <c r="H34" s="31"/>
      <c r="I34" s="22"/>
    </row>
    <row r="35" spans="1:9" ht="29.25" customHeight="1" thickTop="1" x14ac:dyDescent="0.2">
      <c r="B35" s="1"/>
      <c r="C35" s="18" t="s">
        <v>474</v>
      </c>
      <c r="D35" s="11"/>
      <c r="E35" s="90">
        <f>E27+E30+E31+E32+E33+E34</f>
        <v>453963.16831830237</v>
      </c>
      <c r="F35" s="90">
        <f>INDEX(Taul1!Z1:Z419,MATCH($I$6,vmsaaja,0),1,1)</f>
        <v>5433337.1664758734</v>
      </c>
    </row>
    <row r="36" spans="1:9" ht="14.25" customHeight="1" x14ac:dyDescent="0.2">
      <c r="B36" s="1"/>
      <c r="E36" s="12"/>
    </row>
    <row r="37" spans="1:9" x14ac:dyDescent="0.2">
      <c r="A37" s="5" t="s">
        <v>400</v>
      </c>
      <c r="B37" s="1"/>
      <c r="E37" s="12"/>
    </row>
    <row r="38" spans="1:9" x14ac:dyDescent="0.2">
      <c r="A38" s="40" t="s">
        <v>401</v>
      </c>
      <c r="B38" s="1"/>
      <c r="E38" s="12"/>
    </row>
    <row r="39" spans="1:9" x14ac:dyDescent="0.2">
      <c r="B39" s="1"/>
      <c r="E39" s="12"/>
    </row>
    <row r="40" spans="1:9" ht="15" customHeight="1" x14ac:dyDescent="0.2">
      <c r="B40" s="1"/>
      <c r="E40" s="12"/>
    </row>
    <row r="41" spans="1:9" ht="15" customHeight="1" x14ac:dyDescent="0.2">
      <c r="B41" s="1"/>
      <c r="E41" s="12"/>
    </row>
    <row r="42" spans="1:9" ht="15" customHeight="1" x14ac:dyDescent="0.2">
      <c r="A42" s="40" t="s">
        <v>462</v>
      </c>
      <c r="B42" s="1"/>
      <c r="E42" s="12"/>
    </row>
    <row r="43" spans="1:9" ht="15" customHeight="1" x14ac:dyDescent="0.2">
      <c r="A43" s="40" t="s">
        <v>463</v>
      </c>
      <c r="B43" s="1"/>
      <c r="E43" s="12"/>
    </row>
    <row r="44" spans="1:9" ht="15" customHeight="1" x14ac:dyDescent="0.2">
      <c r="B44" s="1"/>
      <c r="E44" s="12"/>
    </row>
    <row r="45" spans="1:9" ht="15" customHeight="1" x14ac:dyDescent="0.2">
      <c r="B45" s="1"/>
    </row>
    <row r="46" spans="1:9" ht="15" customHeight="1" x14ac:dyDescent="0.2">
      <c r="B46" s="1"/>
    </row>
    <row r="47" spans="1:9" x14ac:dyDescent="0.2">
      <c r="B47" s="1"/>
    </row>
    <row r="48" spans="1:9" x14ac:dyDescent="0.2">
      <c r="A48" s="5" t="s">
        <v>5</v>
      </c>
      <c r="B48" s="1"/>
    </row>
    <row r="49" spans="1:3" x14ac:dyDescent="0.2">
      <c r="A49" s="7" t="s">
        <v>436</v>
      </c>
      <c r="B49" s="1"/>
    </row>
    <row r="50" spans="1:3" x14ac:dyDescent="0.2">
      <c r="A50" s="7"/>
      <c r="B50" s="1"/>
    </row>
    <row r="51" spans="1:3" x14ac:dyDescent="0.2">
      <c r="A51" s="7"/>
      <c r="B51" s="1"/>
    </row>
    <row r="52" spans="1:3" x14ac:dyDescent="0.2">
      <c r="B52" s="1"/>
    </row>
    <row r="53" spans="1:3" x14ac:dyDescent="0.2">
      <c r="B53" s="1"/>
    </row>
    <row r="54" spans="1:3" x14ac:dyDescent="0.2">
      <c r="B54" s="1"/>
    </row>
    <row r="55" spans="1:3" x14ac:dyDescent="0.2">
      <c r="B55" s="1"/>
    </row>
    <row r="56" spans="1:3" x14ac:dyDescent="0.2">
      <c r="B56" s="1"/>
    </row>
    <row r="57" spans="1:3" x14ac:dyDescent="0.2">
      <c r="B57" s="1"/>
    </row>
    <row r="58" spans="1:3" x14ac:dyDescent="0.2">
      <c r="B58" s="1"/>
    </row>
    <row r="59" spans="1:3" x14ac:dyDescent="0.2">
      <c r="B59" s="1"/>
    </row>
    <row r="60" spans="1:3" x14ac:dyDescent="0.2">
      <c r="B60" s="1"/>
    </row>
    <row r="61" spans="1:3" ht="20.25" customHeight="1" x14ac:dyDescent="0.2">
      <c r="B61" s="1"/>
    </row>
    <row r="62" spans="1:3" hidden="1" x14ac:dyDescent="0.2">
      <c r="A62" s="76" t="s">
        <v>9</v>
      </c>
      <c r="B62" s="74"/>
      <c r="C62" s="74"/>
    </row>
    <row r="63" spans="1:3" hidden="1" x14ac:dyDescent="0.2">
      <c r="A63" s="76" t="s">
        <v>8</v>
      </c>
      <c r="B63" s="74"/>
      <c r="C63" s="74"/>
    </row>
    <row r="64" spans="1:3" hidden="1" x14ac:dyDescent="0.2">
      <c r="B64" s="74"/>
      <c r="C64" s="74"/>
    </row>
    <row r="65" spans="2:6" hidden="1" x14ac:dyDescent="0.2">
      <c r="B65" s="74"/>
      <c r="C65" s="75" t="s">
        <v>402</v>
      </c>
      <c r="D65" s="43"/>
      <c r="E65" s="43"/>
      <c r="F65" s="43"/>
    </row>
    <row r="66" spans="2:6" hidden="1" x14ac:dyDescent="0.2">
      <c r="B66" s="74"/>
      <c r="C66" s="75" t="s">
        <v>419</v>
      </c>
      <c r="D66" s="43"/>
      <c r="E66" s="43"/>
      <c r="F66" s="43"/>
    </row>
    <row r="67" spans="2:6" hidden="1" x14ac:dyDescent="0.2">
      <c r="B67" s="74"/>
      <c r="C67" s="75" t="s">
        <v>404</v>
      </c>
      <c r="D67" s="43"/>
      <c r="E67" s="43"/>
      <c r="F67" s="43"/>
    </row>
    <row r="68" spans="2:6" hidden="1" x14ac:dyDescent="0.2">
      <c r="B68" s="74"/>
      <c r="C68" s="75" t="s">
        <v>417</v>
      </c>
      <c r="D68" s="43"/>
      <c r="E68" s="43"/>
      <c r="F68" s="43"/>
    </row>
    <row r="69" spans="2:6" hidden="1" x14ac:dyDescent="0.2">
      <c r="B69" s="74"/>
      <c r="C69" s="75" t="s">
        <v>403</v>
      </c>
      <c r="D69" s="43"/>
      <c r="E69" s="43"/>
      <c r="F69" s="43"/>
    </row>
    <row r="70" spans="2:6" hidden="1" x14ac:dyDescent="0.2">
      <c r="B70" s="74"/>
      <c r="C70" s="74" t="s">
        <v>418</v>
      </c>
      <c r="D70" s="43"/>
      <c r="E70" s="43"/>
      <c r="F70" s="43"/>
    </row>
    <row r="71" spans="2:6" hidden="1" x14ac:dyDescent="0.2">
      <c r="B71" s="74"/>
      <c r="C71" s="75" t="s">
        <v>420</v>
      </c>
      <c r="D71" s="43"/>
      <c r="E71" s="43"/>
      <c r="F71" s="43"/>
    </row>
    <row r="72" spans="2:6" hidden="1" x14ac:dyDescent="0.2">
      <c r="B72" s="74"/>
      <c r="C72" s="75" t="s">
        <v>422</v>
      </c>
      <c r="D72" s="43"/>
      <c r="E72" s="43"/>
      <c r="F72" s="43"/>
    </row>
    <row r="73" spans="2:6" hidden="1" x14ac:dyDescent="0.2">
      <c r="B73" s="74"/>
      <c r="C73" s="75" t="s">
        <v>405</v>
      </c>
      <c r="D73" s="43"/>
      <c r="E73" s="43"/>
      <c r="F73" s="43"/>
    </row>
    <row r="74" spans="2:6" hidden="1" x14ac:dyDescent="0.2">
      <c r="B74" s="74"/>
      <c r="C74" s="75" t="s">
        <v>421</v>
      </c>
      <c r="D74" s="43"/>
      <c r="E74" s="43"/>
      <c r="F74" s="43"/>
    </row>
    <row r="75" spans="2:6" hidden="1" x14ac:dyDescent="0.2">
      <c r="B75" s="74"/>
      <c r="C75" s="75" t="s">
        <v>406</v>
      </c>
      <c r="D75" s="43"/>
      <c r="E75" s="43"/>
      <c r="F75" s="43"/>
    </row>
    <row r="76" spans="2:6" hidden="1" x14ac:dyDescent="0.2">
      <c r="B76" s="74"/>
      <c r="C76" s="75" t="s">
        <v>407</v>
      </c>
      <c r="D76" s="43"/>
      <c r="E76" s="43"/>
      <c r="F76" s="43"/>
    </row>
    <row r="77" spans="2:6" hidden="1" x14ac:dyDescent="0.2">
      <c r="B77" s="74"/>
      <c r="C77" s="75" t="s">
        <v>423</v>
      </c>
      <c r="D77" s="43"/>
      <c r="E77" s="43"/>
      <c r="F77" s="43"/>
    </row>
    <row r="78" spans="2:6" hidden="1" x14ac:dyDescent="0.2">
      <c r="B78" s="74"/>
      <c r="C78" s="75" t="s">
        <v>425</v>
      </c>
      <c r="D78" s="43"/>
      <c r="E78" s="43"/>
      <c r="F78" s="43"/>
    </row>
    <row r="79" spans="2:6" hidden="1" x14ac:dyDescent="0.2">
      <c r="B79" s="74"/>
      <c r="C79" s="75" t="s">
        <v>424</v>
      </c>
      <c r="D79" s="43"/>
      <c r="E79" s="43"/>
      <c r="F79" s="43"/>
    </row>
    <row r="80" spans="2:6" hidden="1" x14ac:dyDescent="0.2">
      <c r="B80" s="74"/>
      <c r="C80" s="74"/>
    </row>
    <row r="81" spans="1:3" hidden="1" x14ac:dyDescent="0.2">
      <c r="B81" s="74"/>
      <c r="C81" s="74" t="s">
        <v>416</v>
      </c>
    </row>
    <row r="82" spans="1:3" hidden="1" x14ac:dyDescent="0.2">
      <c r="B82" s="1"/>
    </row>
    <row r="83" spans="1:3" x14ac:dyDescent="0.2">
      <c r="A83" s="1" t="s">
        <v>6</v>
      </c>
      <c r="B83" s="1"/>
    </row>
    <row r="84" spans="1:3" x14ac:dyDescent="0.2">
      <c r="B84" s="1"/>
    </row>
    <row r="85" spans="1:3" x14ac:dyDescent="0.2">
      <c r="B85" s="1"/>
    </row>
    <row r="86" spans="1:3" x14ac:dyDescent="0.2">
      <c r="B86" s="1"/>
    </row>
    <row r="87" spans="1:3" x14ac:dyDescent="0.2">
      <c r="A87" s="1" t="s">
        <v>7</v>
      </c>
      <c r="B87" s="1"/>
    </row>
    <row r="88" spans="1:3" x14ac:dyDescent="0.2">
      <c r="B88" s="1"/>
    </row>
    <row r="89" spans="1:3" x14ac:dyDescent="0.2">
      <c r="B89" s="1"/>
    </row>
    <row r="90" spans="1:3" x14ac:dyDescent="0.2">
      <c r="B90" s="1"/>
    </row>
    <row r="91" spans="1:3" x14ac:dyDescent="0.2">
      <c r="B91" s="1"/>
    </row>
    <row r="92" spans="1:3" x14ac:dyDescent="0.2">
      <c r="B92" s="1"/>
    </row>
    <row r="93" spans="1:3" x14ac:dyDescent="0.2">
      <c r="B93" s="1"/>
    </row>
    <row r="94" spans="1:3" x14ac:dyDescent="0.2">
      <c r="B94" s="1"/>
    </row>
    <row r="95" spans="1:3" x14ac:dyDescent="0.2">
      <c r="B95" s="1"/>
    </row>
    <row r="96" spans="1:3" x14ac:dyDescent="0.2">
      <c r="B96" s="1"/>
    </row>
    <row r="97" spans="2:12" x14ac:dyDescent="0.2">
      <c r="B97" s="1"/>
    </row>
    <row r="98" spans="2:12" x14ac:dyDescent="0.2">
      <c r="B98" s="1"/>
      <c r="G98" s="44" t="s">
        <v>412</v>
      </c>
      <c r="H98" s="74" t="s">
        <v>470</v>
      </c>
    </row>
    <row r="99" spans="2:12" x14ac:dyDescent="0.2">
      <c r="E99" s="1" t="s">
        <v>314</v>
      </c>
      <c r="F99" s="1" t="s">
        <v>0</v>
      </c>
      <c r="G99" s="1" t="s">
        <v>316</v>
      </c>
      <c r="H99" s="1" t="s">
        <v>24</v>
      </c>
    </row>
    <row r="100" spans="2:12" x14ac:dyDescent="0.2">
      <c r="E100" s="1">
        <v>90000203</v>
      </c>
      <c r="F100" s="1">
        <v>20</v>
      </c>
      <c r="G100" s="1" t="s">
        <v>31</v>
      </c>
      <c r="H100" s="1">
        <v>16405</v>
      </c>
      <c r="K100" s="33"/>
      <c r="L100" s="34"/>
    </row>
    <row r="101" spans="2:12" x14ac:dyDescent="0.2">
      <c r="E101" s="1">
        <v>90000053</v>
      </c>
      <c r="F101" s="1">
        <v>5</v>
      </c>
      <c r="G101" s="1" t="s">
        <v>25</v>
      </c>
      <c r="H101" s="1">
        <v>9113</v>
      </c>
      <c r="K101" s="33"/>
      <c r="L101" s="34"/>
    </row>
    <row r="102" spans="2:12" x14ac:dyDescent="0.2">
      <c r="E102" s="1">
        <v>90000093</v>
      </c>
      <c r="F102" s="1">
        <v>9</v>
      </c>
      <c r="G102" s="1" t="s">
        <v>26</v>
      </c>
      <c r="H102" s="1">
        <v>2437</v>
      </c>
      <c r="K102" s="33"/>
      <c r="L102" s="34"/>
    </row>
    <row r="103" spans="2:12" x14ac:dyDescent="0.2">
      <c r="E103" s="1">
        <v>90000103</v>
      </c>
      <c r="F103" s="1">
        <v>10</v>
      </c>
      <c r="G103" s="1" t="s">
        <v>27</v>
      </c>
      <c r="H103" s="1">
        <v>10933</v>
      </c>
      <c r="K103" s="33"/>
      <c r="L103" s="34"/>
    </row>
    <row r="104" spans="2:12" x14ac:dyDescent="0.2">
      <c r="E104" s="1">
        <v>90000163</v>
      </c>
      <c r="F104" s="1">
        <v>16</v>
      </c>
      <c r="G104" s="1" t="s">
        <v>28</v>
      </c>
      <c r="H104" s="1">
        <v>7968</v>
      </c>
      <c r="K104" s="33"/>
      <c r="L104" s="34"/>
    </row>
    <row r="105" spans="2:12" x14ac:dyDescent="0.2">
      <c r="E105" s="1">
        <v>90000183</v>
      </c>
      <c r="F105" s="1">
        <v>18</v>
      </c>
      <c r="G105" s="1" t="s">
        <v>29</v>
      </c>
      <c r="H105" s="1">
        <v>4700</v>
      </c>
      <c r="K105" s="33"/>
      <c r="L105" s="34"/>
    </row>
    <row r="106" spans="2:12" x14ac:dyDescent="0.2">
      <c r="E106" s="1">
        <v>90000193</v>
      </c>
      <c r="F106" s="1">
        <v>19</v>
      </c>
      <c r="G106" s="1" t="s">
        <v>30</v>
      </c>
      <c r="H106" s="1">
        <v>3961</v>
      </c>
      <c r="K106" s="33"/>
      <c r="L106" s="34"/>
    </row>
    <row r="107" spans="2:12" x14ac:dyDescent="0.2">
      <c r="E107" s="1">
        <v>90000463</v>
      </c>
      <c r="F107" s="1">
        <v>46</v>
      </c>
      <c r="G107" s="1" t="s">
        <v>32</v>
      </c>
      <c r="H107" s="1">
        <v>1320</v>
      </c>
      <c r="K107" s="33"/>
      <c r="L107" s="34"/>
    </row>
    <row r="108" spans="2:12" x14ac:dyDescent="0.2">
      <c r="E108" s="1">
        <v>90000473</v>
      </c>
      <c r="F108" s="1">
        <v>47</v>
      </c>
      <c r="G108" s="1" t="s">
        <v>33</v>
      </c>
      <c r="H108" s="1">
        <v>1771</v>
      </c>
      <c r="K108" s="33"/>
      <c r="L108" s="34"/>
    </row>
    <row r="109" spans="2:12" x14ac:dyDescent="0.2">
      <c r="E109" s="1">
        <v>90000493</v>
      </c>
      <c r="F109" s="1">
        <v>49</v>
      </c>
      <c r="G109" s="1" t="s">
        <v>34</v>
      </c>
      <c r="H109" s="1">
        <v>314024</v>
      </c>
      <c r="K109" s="33"/>
      <c r="L109" s="34"/>
    </row>
    <row r="110" spans="2:12" x14ac:dyDescent="0.2">
      <c r="E110" s="1">
        <v>90000503</v>
      </c>
      <c r="F110" s="1">
        <v>50</v>
      </c>
      <c r="G110" s="1" t="s">
        <v>35</v>
      </c>
      <c r="H110" s="1">
        <v>11184</v>
      </c>
      <c r="K110" s="33"/>
      <c r="L110" s="34"/>
    </row>
    <row r="111" spans="2:12" x14ac:dyDescent="0.2">
      <c r="E111" s="1">
        <v>90000513</v>
      </c>
      <c r="F111" s="1">
        <v>51</v>
      </c>
      <c r="G111" s="1" t="s">
        <v>36</v>
      </c>
      <c r="H111" s="1">
        <v>9143</v>
      </c>
      <c r="K111" s="33"/>
      <c r="L111" s="34"/>
    </row>
    <row r="112" spans="2:12" x14ac:dyDescent="0.2">
      <c r="E112" s="1">
        <v>90000523</v>
      </c>
      <c r="F112" s="1">
        <v>52</v>
      </c>
      <c r="G112" s="1" t="s">
        <v>37</v>
      </c>
      <c r="H112" s="1">
        <v>2292</v>
      </c>
      <c r="K112" s="33"/>
      <c r="L112" s="34"/>
    </row>
    <row r="113" spans="5:12" x14ac:dyDescent="0.2">
      <c r="E113" s="1">
        <v>90000613</v>
      </c>
      <c r="F113" s="1">
        <v>61</v>
      </c>
      <c r="G113" s="1" t="s">
        <v>38</v>
      </c>
      <c r="H113" s="1">
        <v>16469</v>
      </c>
      <c r="K113" s="33"/>
      <c r="L113" s="34"/>
    </row>
    <row r="114" spans="5:12" x14ac:dyDescent="0.2">
      <c r="E114" s="1">
        <v>90000693</v>
      </c>
      <c r="F114" s="1">
        <v>69</v>
      </c>
      <c r="G114" s="1" t="s">
        <v>39</v>
      </c>
      <c r="H114" s="1">
        <v>6558</v>
      </c>
      <c r="K114" s="33"/>
      <c r="L114" s="34"/>
    </row>
    <row r="115" spans="5:12" x14ac:dyDescent="0.2">
      <c r="E115" s="1">
        <v>90000713</v>
      </c>
      <c r="F115" s="1">
        <v>71</v>
      </c>
      <c r="G115" s="1" t="s">
        <v>40</v>
      </c>
      <c r="H115" s="1">
        <v>6473</v>
      </c>
      <c r="K115" s="33"/>
      <c r="L115" s="34"/>
    </row>
    <row r="116" spans="5:12" x14ac:dyDescent="0.2">
      <c r="E116" s="1">
        <v>90000723</v>
      </c>
      <c r="F116" s="1">
        <v>72</v>
      </c>
      <c r="G116" s="1" t="s">
        <v>41</v>
      </c>
      <c r="H116" s="1">
        <v>948</v>
      </c>
      <c r="K116" s="33"/>
      <c r="L116" s="34"/>
    </row>
    <row r="117" spans="5:12" x14ac:dyDescent="0.2">
      <c r="E117" s="1">
        <v>90000743</v>
      </c>
      <c r="F117" s="1">
        <v>74</v>
      </c>
      <c r="G117" s="1" t="s">
        <v>42</v>
      </c>
      <c r="H117" s="1">
        <v>1013</v>
      </c>
      <c r="K117" s="33"/>
      <c r="L117" s="34"/>
    </row>
    <row r="118" spans="5:12" x14ac:dyDescent="0.2">
      <c r="E118" s="1">
        <v>90000753</v>
      </c>
      <c r="F118" s="1">
        <v>75</v>
      </c>
      <c r="G118" s="1" t="s">
        <v>43</v>
      </c>
      <c r="H118" s="1">
        <v>19534</v>
      </c>
      <c r="K118" s="33"/>
      <c r="L118" s="34"/>
    </row>
    <row r="119" spans="5:12" x14ac:dyDescent="0.2">
      <c r="E119" s="1">
        <v>90000773</v>
      </c>
      <c r="F119" s="1">
        <v>77</v>
      </c>
      <c r="G119" s="1" t="s">
        <v>44</v>
      </c>
      <c r="H119" s="1">
        <v>4549</v>
      </c>
      <c r="K119" s="33"/>
      <c r="L119" s="34"/>
    </row>
    <row r="120" spans="5:12" x14ac:dyDescent="0.2">
      <c r="E120" s="1">
        <v>90000783</v>
      </c>
      <c r="F120" s="1">
        <v>78</v>
      </c>
      <c r="G120" s="1" t="s">
        <v>45</v>
      </c>
      <c r="H120" s="1">
        <v>7721</v>
      </c>
      <c r="K120" s="33"/>
      <c r="L120" s="34"/>
    </row>
    <row r="121" spans="5:12" x14ac:dyDescent="0.2">
      <c r="E121" s="1">
        <v>90000793</v>
      </c>
      <c r="F121" s="1">
        <v>79</v>
      </c>
      <c r="G121" s="1" t="s">
        <v>46</v>
      </c>
      <c r="H121" s="1">
        <v>6703</v>
      </c>
      <c r="K121" s="33"/>
      <c r="L121" s="34"/>
    </row>
    <row r="122" spans="5:12" x14ac:dyDescent="0.2">
      <c r="E122" s="1">
        <v>90000813</v>
      </c>
      <c r="F122" s="1">
        <v>81</v>
      </c>
      <c r="G122" s="1" t="s">
        <v>47</v>
      </c>
      <c r="H122" s="1">
        <v>2531</v>
      </c>
      <c r="K122" s="33"/>
      <c r="L122" s="34"/>
    </row>
    <row r="123" spans="5:12" x14ac:dyDescent="0.2">
      <c r="E123" s="1">
        <v>90000823</v>
      </c>
      <c r="F123" s="1">
        <v>82</v>
      </c>
      <c r="G123" s="1" t="s">
        <v>48</v>
      </c>
      <c r="H123" s="1">
        <v>9371</v>
      </c>
      <c r="K123" s="33"/>
      <c r="L123" s="34"/>
    </row>
    <row r="124" spans="5:12" x14ac:dyDescent="0.2">
      <c r="E124" s="1">
        <v>90000863</v>
      </c>
      <c r="F124" s="1">
        <v>86</v>
      </c>
      <c r="G124" s="1" t="s">
        <v>49</v>
      </c>
      <c r="H124" s="1">
        <v>7998</v>
      </c>
      <c r="K124" s="33"/>
      <c r="L124" s="34"/>
    </row>
    <row r="125" spans="5:12" x14ac:dyDescent="0.2">
      <c r="E125" s="3">
        <v>90001113</v>
      </c>
      <c r="F125" s="1">
        <v>111</v>
      </c>
      <c r="G125" s="1" t="s">
        <v>61</v>
      </c>
      <c r="H125" s="1">
        <v>17953</v>
      </c>
      <c r="K125" s="33"/>
      <c r="L125" s="34"/>
    </row>
    <row r="126" spans="5:12" x14ac:dyDescent="0.2">
      <c r="E126" s="3">
        <v>90000903</v>
      </c>
      <c r="F126" s="1">
        <v>90</v>
      </c>
      <c r="G126" s="1" t="s">
        <v>50</v>
      </c>
      <c r="H126" s="1">
        <v>3001</v>
      </c>
      <c r="K126" s="33"/>
      <c r="L126" s="34"/>
    </row>
    <row r="127" spans="5:12" x14ac:dyDescent="0.2">
      <c r="E127" s="3">
        <v>90000913</v>
      </c>
      <c r="F127" s="1">
        <v>91</v>
      </c>
      <c r="G127" s="1" t="s">
        <v>51</v>
      </c>
      <c r="H127" s="1">
        <v>674500</v>
      </c>
      <c r="K127" s="33"/>
      <c r="L127" s="34"/>
    </row>
    <row r="128" spans="5:12" x14ac:dyDescent="0.2">
      <c r="E128" s="1">
        <v>90000973</v>
      </c>
      <c r="F128" s="1">
        <v>97</v>
      </c>
      <c r="G128" s="1" t="s">
        <v>53</v>
      </c>
      <c r="H128" s="1">
        <v>2062</v>
      </c>
      <c r="K128" s="33"/>
      <c r="L128" s="34"/>
    </row>
    <row r="129" spans="5:12" x14ac:dyDescent="0.2">
      <c r="E129" s="1">
        <v>90000983</v>
      </c>
      <c r="F129" s="1">
        <v>98</v>
      </c>
      <c r="G129" s="1" t="s">
        <v>54</v>
      </c>
      <c r="H129" s="1">
        <v>22885</v>
      </c>
      <c r="K129" s="33"/>
      <c r="L129" s="34"/>
    </row>
    <row r="130" spans="5:12" x14ac:dyDescent="0.2">
      <c r="E130" s="1">
        <v>90001023</v>
      </c>
      <c r="F130" s="1">
        <v>102</v>
      </c>
      <c r="G130" s="1" t="s">
        <v>55</v>
      </c>
      <c r="H130" s="1">
        <v>9646</v>
      </c>
      <c r="K130" s="33"/>
      <c r="L130" s="34"/>
    </row>
    <row r="131" spans="5:12" x14ac:dyDescent="0.2">
      <c r="E131" s="1">
        <v>90001033</v>
      </c>
      <c r="F131" s="1">
        <v>103</v>
      </c>
      <c r="G131" s="1" t="s">
        <v>56</v>
      </c>
      <c r="H131" s="1">
        <v>2125</v>
      </c>
      <c r="K131" s="33"/>
      <c r="L131" s="34"/>
    </row>
    <row r="132" spans="5:12" x14ac:dyDescent="0.2">
      <c r="E132" s="1">
        <v>90001053</v>
      </c>
      <c r="F132" s="1">
        <v>105</v>
      </c>
      <c r="G132" s="1" t="s">
        <v>57</v>
      </c>
      <c r="H132" s="1">
        <v>2063</v>
      </c>
      <c r="K132" s="33"/>
      <c r="L132" s="34"/>
    </row>
    <row r="133" spans="5:12" x14ac:dyDescent="0.2">
      <c r="E133" s="3">
        <v>90001063</v>
      </c>
      <c r="F133" s="1">
        <v>106</v>
      </c>
      <c r="G133" s="1" t="s">
        <v>58</v>
      </c>
      <c r="H133" s="1">
        <v>46901</v>
      </c>
      <c r="K133" s="33"/>
      <c r="L133" s="34"/>
    </row>
    <row r="134" spans="5:12" x14ac:dyDescent="0.2">
      <c r="E134" s="3">
        <v>90001083</v>
      </c>
      <c r="F134" s="1">
        <v>108</v>
      </c>
      <c r="G134" s="1" t="s">
        <v>59</v>
      </c>
      <c r="H134" s="1">
        <v>10319</v>
      </c>
      <c r="K134" s="33"/>
      <c r="L134" s="34"/>
    </row>
    <row r="135" spans="5:12" x14ac:dyDescent="0.2">
      <c r="E135" s="3">
        <v>90001093</v>
      </c>
      <c r="F135" s="1">
        <v>109</v>
      </c>
      <c r="G135" s="1" t="s">
        <v>60</v>
      </c>
      <c r="H135" s="1">
        <v>68319</v>
      </c>
      <c r="K135" s="33"/>
      <c r="L135" s="34"/>
    </row>
    <row r="136" spans="5:12" x14ac:dyDescent="0.2">
      <c r="E136" s="3">
        <v>90001393</v>
      </c>
      <c r="F136" s="1">
        <v>139</v>
      </c>
      <c r="G136" s="1" t="s">
        <v>62</v>
      </c>
      <c r="H136" s="1">
        <v>9766</v>
      </c>
      <c r="K136" s="33"/>
      <c r="L136" s="34"/>
    </row>
    <row r="137" spans="5:12" x14ac:dyDescent="0.2">
      <c r="E137" s="3">
        <v>90001403</v>
      </c>
      <c r="F137" s="1">
        <v>140</v>
      </c>
      <c r="G137" s="1" t="s">
        <v>63</v>
      </c>
      <c r="H137" s="1">
        <v>20618</v>
      </c>
      <c r="K137" s="33"/>
      <c r="L137" s="34"/>
    </row>
    <row r="138" spans="5:12" x14ac:dyDescent="0.2">
      <c r="E138" s="3">
        <v>90001423</v>
      </c>
      <c r="F138" s="1">
        <v>142</v>
      </c>
      <c r="G138" s="1" t="s">
        <v>64</v>
      </c>
      <c r="H138" s="1">
        <v>6444</v>
      </c>
      <c r="K138" s="33"/>
      <c r="L138" s="34"/>
    </row>
    <row r="139" spans="5:12" x14ac:dyDescent="0.2">
      <c r="E139" s="3">
        <v>90001433</v>
      </c>
      <c r="F139" s="1">
        <v>143</v>
      </c>
      <c r="G139" s="1" t="s">
        <v>65</v>
      </c>
      <c r="H139" s="1">
        <v>6850</v>
      </c>
      <c r="K139" s="33"/>
      <c r="L139" s="34"/>
    </row>
    <row r="140" spans="5:12" x14ac:dyDescent="0.2">
      <c r="E140" s="3">
        <v>90001453</v>
      </c>
      <c r="F140" s="1">
        <v>145</v>
      </c>
      <c r="G140" s="1" t="s">
        <v>66</v>
      </c>
      <c r="H140" s="1">
        <v>12343</v>
      </c>
      <c r="K140" s="33"/>
      <c r="L140" s="34"/>
    </row>
    <row r="141" spans="5:12" x14ac:dyDescent="0.2">
      <c r="E141" s="3">
        <v>90001463</v>
      </c>
      <c r="F141" s="1">
        <v>146</v>
      </c>
      <c r="G141" s="1" t="s">
        <v>67</v>
      </c>
      <c r="H141" s="1">
        <v>4406</v>
      </c>
      <c r="K141" s="33"/>
      <c r="L141" s="34"/>
    </row>
    <row r="142" spans="5:12" x14ac:dyDescent="0.2">
      <c r="E142" s="3">
        <v>90001533</v>
      </c>
      <c r="F142" s="1">
        <v>153</v>
      </c>
      <c r="G142" s="1" t="s">
        <v>72</v>
      </c>
      <c r="H142" s="1">
        <v>24919</v>
      </c>
      <c r="K142" s="33"/>
      <c r="L142" s="34"/>
    </row>
    <row r="143" spans="5:12" x14ac:dyDescent="0.2">
      <c r="E143" s="3">
        <v>90001483</v>
      </c>
      <c r="F143" s="1">
        <v>148</v>
      </c>
      <c r="G143" s="1" t="s">
        <v>68</v>
      </c>
      <c r="H143" s="1">
        <v>7127</v>
      </c>
      <c r="K143" s="33"/>
      <c r="L143" s="34"/>
    </row>
    <row r="144" spans="5:12" x14ac:dyDescent="0.2">
      <c r="E144" s="3">
        <v>90001493</v>
      </c>
      <c r="F144" s="1">
        <v>149</v>
      </c>
      <c r="G144" s="1" t="s">
        <v>69</v>
      </c>
      <c r="H144" s="1">
        <v>5379</v>
      </c>
      <c r="K144" s="33"/>
      <c r="L144" s="34"/>
    </row>
    <row r="145" spans="5:12" x14ac:dyDescent="0.2">
      <c r="E145" s="3">
        <v>90001513</v>
      </c>
      <c r="F145" s="1">
        <v>151</v>
      </c>
      <c r="G145" s="1" t="s">
        <v>70</v>
      </c>
      <c r="H145" s="1">
        <v>1814</v>
      </c>
      <c r="K145" s="33"/>
      <c r="L145" s="34"/>
    </row>
    <row r="146" spans="5:12" x14ac:dyDescent="0.2">
      <c r="E146" s="3">
        <v>90001523</v>
      </c>
      <c r="F146" s="1">
        <v>152</v>
      </c>
      <c r="G146" s="1" t="s">
        <v>71</v>
      </c>
      <c r="H146" s="1">
        <v>4357</v>
      </c>
      <c r="K146" s="33"/>
      <c r="L146" s="34"/>
    </row>
    <row r="147" spans="5:12" x14ac:dyDescent="0.2">
      <c r="E147" s="3">
        <v>90001653</v>
      </c>
      <c r="F147" s="1">
        <v>165</v>
      </c>
      <c r="G147" s="1" t="s">
        <v>73</v>
      </c>
      <c r="H147" s="1">
        <v>16123</v>
      </c>
      <c r="K147" s="33"/>
      <c r="L147" s="34"/>
    </row>
    <row r="148" spans="5:12" x14ac:dyDescent="0.2">
      <c r="E148" s="3">
        <v>90001673</v>
      </c>
      <c r="F148" s="1">
        <v>167</v>
      </c>
      <c r="G148" s="1" t="s">
        <v>74</v>
      </c>
      <c r="H148" s="1">
        <v>78062</v>
      </c>
      <c r="K148" s="33"/>
      <c r="L148" s="34"/>
    </row>
    <row r="149" spans="5:12" x14ac:dyDescent="0.2">
      <c r="E149" s="3">
        <v>90001693</v>
      </c>
      <c r="F149" s="1">
        <v>169</v>
      </c>
      <c r="G149" s="1" t="s">
        <v>75</v>
      </c>
      <c r="H149" s="1">
        <v>4916</v>
      </c>
      <c r="K149" s="33"/>
      <c r="L149" s="34"/>
    </row>
    <row r="150" spans="5:12" x14ac:dyDescent="0.2">
      <c r="E150" s="3">
        <v>90001713</v>
      </c>
      <c r="F150" s="1">
        <v>171</v>
      </c>
      <c r="G150" s="1" t="s">
        <v>76</v>
      </c>
      <c r="H150" s="1">
        <v>4590</v>
      </c>
      <c r="K150" s="33"/>
      <c r="L150" s="34"/>
    </row>
    <row r="151" spans="5:12" x14ac:dyDescent="0.2">
      <c r="E151" s="3">
        <v>90001723</v>
      </c>
      <c r="F151" s="1">
        <v>172</v>
      </c>
      <c r="G151" s="1" t="s">
        <v>77</v>
      </c>
      <c r="H151" s="1">
        <v>4079</v>
      </c>
      <c r="K151" s="33"/>
      <c r="L151" s="34"/>
    </row>
    <row r="152" spans="5:12" x14ac:dyDescent="0.2">
      <c r="E152" s="3">
        <v>90001763</v>
      </c>
      <c r="F152" s="1">
        <v>176</v>
      </c>
      <c r="G152" s="1" t="s">
        <v>78</v>
      </c>
      <c r="H152" s="1">
        <v>4259</v>
      </c>
      <c r="K152" s="33"/>
      <c r="L152" s="34"/>
    </row>
    <row r="153" spans="5:12" x14ac:dyDescent="0.2">
      <c r="E153" s="3">
        <v>90001773</v>
      </c>
      <c r="F153" s="1">
        <v>177</v>
      </c>
      <c r="G153" s="1" t="s">
        <v>79</v>
      </c>
      <c r="H153" s="1">
        <v>1708</v>
      </c>
      <c r="K153" s="33"/>
      <c r="L153" s="34"/>
    </row>
    <row r="154" spans="5:12" x14ac:dyDescent="0.2">
      <c r="E154" s="3">
        <v>90001783</v>
      </c>
      <c r="F154" s="1">
        <v>178</v>
      </c>
      <c r="G154" s="1" t="s">
        <v>80</v>
      </c>
      <c r="H154" s="1">
        <v>5734</v>
      </c>
      <c r="K154" s="33"/>
      <c r="L154" s="34"/>
    </row>
    <row r="155" spans="5:12" x14ac:dyDescent="0.2">
      <c r="E155" s="3">
        <v>90001793</v>
      </c>
      <c r="F155" s="1">
        <v>179</v>
      </c>
      <c r="G155" s="1" t="s">
        <v>81</v>
      </c>
      <c r="H155" s="1">
        <v>147746</v>
      </c>
      <c r="K155" s="33"/>
      <c r="L155" s="34"/>
    </row>
    <row r="156" spans="5:12" x14ac:dyDescent="0.2">
      <c r="E156" s="3">
        <v>90001813</v>
      </c>
      <c r="F156" s="1">
        <v>181</v>
      </c>
      <c r="G156" s="1" t="s">
        <v>82</v>
      </c>
      <c r="H156" s="1">
        <v>1682</v>
      </c>
      <c r="K156" s="33"/>
      <c r="L156" s="34"/>
    </row>
    <row r="157" spans="5:12" x14ac:dyDescent="0.2">
      <c r="E157" s="3">
        <v>90001823</v>
      </c>
      <c r="F157" s="1">
        <v>182</v>
      </c>
      <c r="G157" s="1" t="s">
        <v>83</v>
      </c>
      <c r="H157" s="1">
        <v>19182</v>
      </c>
      <c r="K157" s="33"/>
      <c r="L157" s="34"/>
    </row>
    <row r="158" spans="5:12" x14ac:dyDescent="0.2">
      <c r="E158" s="3">
        <v>90001863</v>
      </c>
      <c r="F158" s="1">
        <v>186</v>
      </c>
      <c r="G158" s="1" t="s">
        <v>84</v>
      </c>
      <c r="H158" s="1">
        <v>46490</v>
      </c>
      <c r="K158" s="33"/>
      <c r="L158" s="34"/>
    </row>
    <row r="159" spans="5:12" x14ac:dyDescent="0.2">
      <c r="E159" s="3">
        <v>90002023</v>
      </c>
      <c r="F159" s="1">
        <v>202</v>
      </c>
      <c r="G159" s="1" t="s">
        <v>85</v>
      </c>
      <c r="H159" s="1">
        <v>36339</v>
      </c>
      <c r="K159" s="33"/>
      <c r="L159" s="34"/>
    </row>
    <row r="160" spans="5:12" x14ac:dyDescent="0.2">
      <c r="E160" s="3">
        <v>90002043</v>
      </c>
      <c r="F160" s="1">
        <v>204</v>
      </c>
      <c r="G160" s="1" t="s">
        <v>86</v>
      </c>
      <c r="H160" s="1">
        <v>2628</v>
      </c>
      <c r="K160" s="33"/>
      <c r="L160" s="34"/>
    </row>
    <row r="161" spans="5:12" x14ac:dyDescent="0.2">
      <c r="E161" s="3">
        <v>90002053</v>
      </c>
      <c r="F161" s="1">
        <v>205</v>
      </c>
      <c r="G161" s="1" t="s">
        <v>87</v>
      </c>
      <c r="H161" s="1">
        <v>36513</v>
      </c>
      <c r="K161" s="33"/>
      <c r="L161" s="34"/>
    </row>
    <row r="162" spans="5:12" x14ac:dyDescent="0.2">
      <c r="E162" s="3">
        <v>90002083</v>
      </c>
      <c r="F162" s="1">
        <v>208</v>
      </c>
      <c r="G162" s="1" t="s">
        <v>88</v>
      </c>
      <c r="H162" s="1">
        <v>12372</v>
      </c>
      <c r="K162" s="33"/>
      <c r="L162" s="34"/>
    </row>
    <row r="163" spans="5:12" x14ac:dyDescent="0.2">
      <c r="E163" s="3">
        <v>90002113</v>
      </c>
      <c r="F163" s="1">
        <v>211</v>
      </c>
      <c r="G163" s="1" t="s">
        <v>89</v>
      </c>
      <c r="H163" s="1">
        <v>33473</v>
      </c>
      <c r="K163" s="33"/>
      <c r="L163" s="34"/>
    </row>
    <row r="164" spans="5:12" x14ac:dyDescent="0.2">
      <c r="E164" s="3">
        <v>90002133</v>
      </c>
      <c r="F164" s="1">
        <v>213</v>
      </c>
      <c r="G164" s="1" t="s">
        <v>90</v>
      </c>
      <c r="H164" s="1">
        <v>5114</v>
      </c>
      <c r="K164" s="33"/>
      <c r="L164" s="34"/>
    </row>
    <row r="165" spans="5:12" x14ac:dyDescent="0.2">
      <c r="E165" s="3">
        <v>90002143</v>
      </c>
      <c r="F165" s="1">
        <v>214</v>
      </c>
      <c r="G165" s="1" t="s">
        <v>91</v>
      </c>
      <c r="H165" s="1">
        <v>12394</v>
      </c>
      <c r="K165" s="33"/>
      <c r="L165" s="34"/>
    </row>
    <row r="166" spans="5:12" x14ac:dyDescent="0.2">
      <c r="E166" s="3">
        <v>90002163</v>
      </c>
      <c r="F166" s="1">
        <v>216</v>
      </c>
      <c r="G166" s="1" t="s">
        <v>92</v>
      </c>
      <c r="H166" s="1">
        <v>1217</v>
      </c>
      <c r="K166" s="33"/>
      <c r="L166" s="34"/>
    </row>
    <row r="167" spans="5:12" x14ac:dyDescent="0.2">
      <c r="E167" s="3">
        <v>90002173</v>
      </c>
      <c r="F167" s="1">
        <v>217</v>
      </c>
      <c r="G167" s="1" t="s">
        <v>93</v>
      </c>
      <c r="H167" s="1">
        <v>5246</v>
      </c>
      <c r="K167" s="33"/>
      <c r="L167" s="34"/>
    </row>
    <row r="168" spans="5:12" x14ac:dyDescent="0.2">
      <c r="E168" s="3">
        <v>90002183</v>
      </c>
      <c r="F168" s="1">
        <v>218</v>
      </c>
      <c r="G168" s="1" t="s">
        <v>94</v>
      </c>
      <c r="H168" s="1">
        <v>1188</v>
      </c>
      <c r="K168" s="33"/>
      <c r="L168" s="34"/>
    </row>
    <row r="169" spans="5:12" x14ac:dyDescent="0.2">
      <c r="E169" s="3">
        <v>90002243</v>
      </c>
      <c r="F169" s="1">
        <v>224</v>
      </c>
      <c r="G169" s="1" t="s">
        <v>95</v>
      </c>
      <c r="H169" s="1">
        <v>8581</v>
      </c>
      <c r="K169" s="33"/>
      <c r="L169" s="34"/>
    </row>
    <row r="170" spans="5:12" x14ac:dyDescent="0.2">
      <c r="E170" s="3">
        <v>90002263</v>
      </c>
      <c r="F170" s="1">
        <v>226</v>
      </c>
      <c r="G170" s="1" t="s">
        <v>96</v>
      </c>
      <c r="H170" s="1">
        <v>3625</v>
      </c>
      <c r="K170" s="33"/>
      <c r="L170" s="34"/>
    </row>
    <row r="171" spans="5:12" x14ac:dyDescent="0.2">
      <c r="E171" s="3">
        <v>90002303</v>
      </c>
      <c r="F171" s="1">
        <v>230</v>
      </c>
      <c r="G171" s="1" t="s">
        <v>97</v>
      </c>
      <c r="H171" s="1">
        <v>2216</v>
      </c>
      <c r="K171" s="33"/>
      <c r="L171" s="34"/>
    </row>
    <row r="172" spans="5:12" x14ac:dyDescent="0.2">
      <c r="E172" s="3">
        <v>90002313</v>
      </c>
      <c r="F172" s="1">
        <v>231</v>
      </c>
      <c r="G172" s="1" t="s">
        <v>98</v>
      </c>
      <c r="H172" s="1">
        <v>1208</v>
      </c>
      <c r="K172" s="33"/>
      <c r="L172" s="34"/>
    </row>
    <row r="173" spans="5:12" x14ac:dyDescent="0.2">
      <c r="E173" s="3">
        <v>90002323</v>
      </c>
      <c r="F173" s="1">
        <v>232</v>
      </c>
      <c r="G173" s="1" t="s">
        <v>99</v>
      </c>
      <c r="H173" s="1">
        <v>12618</v>
      </c>
      <c r="K173" s="33"/>
      <c r="L173" s="34"/>
    </row>
    <row r="174" spans="5:12" x14ac:dyDescent="0.2">
      <c r="E174" s="3">
        <v>90002333</v>
      </c>
      <c r="F174" s="1">
        <v>233</v>
      </c>
      <c r="G174" s="1" t="s">
        <v>100</v>
      </c>
      <c r="H174" s="1">
        <v>15165</v>
      </c>
      <c r="K174" s="33"/>
      <c r="L174" s="34"/>
    </row>
    <row r="175" spans="5:12" x14ac:dyDescent="0.2">
      <c r="E175" s="3">
        <v>90002353</v>
      </c>
      <c r="F175" s="1">
        <v>235</v>
      </c>
      <c r="G175" s="1" t="s">
        <v>101</v>
      </c>
      <c r="H175" s="1">
        <v>10270</v>
      </c>
      <c r="K175" s="33"/>
      <c r="L175" s="34"/>
    </row>
    <row r="176" spans="5:12" x14ac:dyDescent="0.2">
      <c r="E176" s="3">
        <v>90002363</v>
      </c>
      <c r="F176" s="1">
        <v>236</v>
      </c>
      <c r="G176" s="1" t="s">
        <v>102</v>
      </c>
      <c r="H176" s="1">
        <v>4137</v>
      </c>
      <c r="K176" s="33"/>
      <c r="L176" s="34"/>
    </row>
    <row r="177" spans="5:12" x14ac:dyDescent="0.2">
      <c r="E177" s="3">
        <v>90002393</v>
      </c>
      <c r="F177" s="1">
        <v>239</v>
      </c>
      <c r="G177" s="1" t="s">
        <v>103</v>
      </c>
      <c r="H177" s="1">
        <v>2035</v>
      </c>
      <c r="K177" s="33"/>
      <c r="L177" s="34"/>
    </row>
    <row r="178" spans="5:12" x14ac:dyDescent="0.2">
      <c r="E178" s="3">
        <v>90002403</v>
      </c>
      <c r="F178" s="1">
        <v>240</v>
      </c>
      <c r="G178" s="1" t="s">
        <v>104</v>
      </c>
      <c r="H178" s="1">
        <v>19371</v>
      </c>
      <c r="K178" s="33"/>
      <c r="L178" s="34"/>
    </row>
    <row r="179" spans="5:12" x14ac:dyDescent="0.2">
      <c r="E179" s="3">
        <v>90003203</v>
      </c>
      <c r="F179" s="1">
        <v>320</v>
      </c>
      <c r="G179" s="1" t="s">
        <v>137</v>
      </c>
      <c r="H179" s="1">
        <v>7030</v>
      </c>
      <c r="K179" s="33"/>
      <c r="L179" s="34"/>
    </row>
    <row r="180" spans="5:12" x14ac:dyDescent="0.2">
      <c r="E180" s="3">
        <v>90002413</v>
      </c>
      <c r="F180" s="1">
        <v>241</v>
      </c>
      <c r="G180" s="1" t="s">
        <v>105</v>
      </c>
      <c r="H180" s="1">
        <v>7691</v>
      </c>
      <c r="K180" s="33"/>
      <c r="L180" s="34"/>
    </row>
    <row r="181" spans="5:12" x14ac:dyDescent="0.2">
      <c r="E181" s="3">
        <v>90003223</v>
      </c>
      <c r="F181" s="1">
        <v>322</v>
      </c>
      <c r="G181" s="1" t="s">
        <v>138</v>
      </c>
      <c r="H181" s="1">
        <v>6462</v>
      </c>
      <c r="K181" s="33"/>
      <c r="L181" s="34"/>
    </row>
    <row r="182" spans="5:12" x14ac:dyDescent="0.2">
      <c r="E182" s="3">
        <v>90002443</v>
      </c>
      <c r="F182" s="1">
        <v>244</v>
      </c>
      <c r="G182" s="1" t="s">
        <v>106</v>
      </c>
      <c r="H182" s="1">
        <v>19514</v>
      </c>
      <c r="K182" s="33"/>
      <c r="L182" s="34"/>
    </row>
    <row r="183" spans="5:12" x14ac:dyDescent="0.2">
      <c r="E183" s="3">
        <v>90002453</v>
      </c>
      <c r="F183" s="1">
        <v>245</v>
      </c>
      <c r="G183" s="1" t="s">
        <v>107</v>
      </c>
      <c r="H183" s="1">
        <v>38211</v>
      </c>
      <c r="K183" s="33"/>
      <c r="L183" s="34"/>
    </row>
    <row r="184" spans="5:12" x14ac:dyDescent="0.2">
      <c r="E184" s="3">
        <v>90002493</v>
      </c>
      <c r="F184" s="1">
        <v>249</v>
      </c>
      <c r="G184" s="1" t="s">
        <v>108</v>
      </c>
      <c r="H184" s="1">
        <v>9184</v>
      </c>
      <c r="K184" s="33"/>
      <c r="L184" s="34"/>
    </row>
    <row r="185" spans="5:12" x14ac:dyDescent="0.2">
      <c r="E185" s="3">
        <v>90002503</v>
      </c>
      <c r="F185" s="1">
        <v>250</v>
      </c>
      <c r="G185" s="1" t="s">
        <v>109</v>
      </c>
      <c r="H185" s="1">
        <v>1749</v>
      </c>
      <c r="K185" s="33"/>
      <c r="L185" s="34"/>
    </row>
    <row r="186" spans="5:12" x14ac:dyDescent="0.2">
      <c r="E186" s="3">
        <v>90002563</v>
      </c>
      <c r="F186" s="1">
        <v>256</v>
      </c>
      <c r="G186" s="1" t="s">
        <v>110</v>
      </c>
      <c r="H186" s="1">
        <v>1523</v>
      </c>
      <c r="K186" s="33"/>
      <c r="L186" s="34"/>
    </row>
    <row r="187" spans="5:12" x14ac:dyDescent="0.2">
      <c r="E187" s="3">
        <v>90002573</v>
      </c>
      <c r="F187" s="1">
        <v>257</v>
      </c>
      <c r="G187" s="1" t="s">
        <v>111</v>
      </c>
      <c r="H187" s="1">
        <v>41154</v>
      </c>
      <c r="K187" s="33"/>
      <c r="L187" s="34"/>
    </row>
    <row r="188" spans="5:12" x14ac:dyDescent="0.2">
      <c r="E188" s="3">
        <v>90002603</v>
      </c>
      <c r="F188" s="1">
        <v>260</v>
      </c>
      <c r="G188" s="1" t="s">
        <v>112</v>
      </c>
      <c r="H188" s="1">
        <v>9689</v>
      </c>
      <c r="K188" s="33"/>
      <c r="L188" s="34"/>
    </row>
    <row r="189" spans="5:12" x14ac:dyDescent="0.2">
      <c r="E189" s="3">
        <v>90002613</v>
      </c>
      <c r="F189" s="1">
        <v>261</v>
      </c>
      <c r="G189" s="1" t="s">
        <v>113</v>
      </c>
      <c r="H189" s="1">
        <v>6822</v>
      </c>
      <c r="K189" s="33"/>
      <c r="L189" s="34"/>
    </row>
    <row r="190" spans="5:12" x14ac:dyDescent="0.2">
      <c r="E190" s="3">
        <v>90002633</v>
      </c>
      <c r="F190" s="1">
        <v>263</v>
      </c>
      <c r="G190" s="1" t="s">
        <v>114</v>
      </c>
      <c r="H190" s="1">
        <v>7475</v>
      </c>
      <c r="K190" s="33"/>
      <c r="L190" s="34"/>
    </row>
    <row r="191" spans="5:12" x14ac:dyDescent="0.2">
      <c r="E191" s="3">
        <v>90002653</v>
      </c>
      <c r="F191" s="1">
        <v>265</v>
      </c>
      <c r="G191" s="1" t="s">
        <v>115</v>
      </c>
      <c r="H191" s="1">
        <v>1035</v>
      </c>
      <c r="K191" s="33"/>
      <c r="L191" s="34"/>
    </row>
    <row r="192" spans="5:12" x14ac:dyDescent="0.2">
      <c r="E192" s="3">
        <v>90002713</v>
      </c>
      <c r="F192" s="1">
        <v>271</v>
      </c>
      <c r="G192" s="1" t="s">
        <v>116</v>
      </c>
      <c r="H192" s="1">
        <v>6766</v>
      </c>
      <c r="K192" s="33"/>
      <c r="L192" s="34"/>
    </row>
    <row r="193" spans="5:12" x14ac:dyDescent="0.2">
      <c r="E193" s="3">
        <v>90002723</v>
      </c>
      <c r="F193" s="1">
        <v>272</v>
      </c>
      <c r="G193" s="1" t="s">
        <v>117</v>
      </c>
      <c r="H193" s="1">
        <v>48295</v>
      </c>
      <c r="K193" s="33"/>
      <c r="L193" s="34"/>
    </row>
    <row r="194" spans="5:12" x14ac:dyDescent="0.2">
      <c r="E194" s="3">
        <v>90002733</v>
      </c>
      <c r="F194" s="1">
        <v>273</v>
      </c>
      <c r="G194" s="1" t="s">
        <v>118</v>
      </c>
      <c r="H194" s="1">
        <v>4011</v>
      </c>
      <c r="K194" s="33"/>
      <c r="L194" s="34"/>
    </row>
    <row r="195" spans="5:12" x14ac:dyDescent="0.2">
      <c r="E195" s="3">
        <v>90002753</v>
      </c>
      <c r="F195" s="1">
        <v>275</v>
      </c>
      <c r="G195" s="1" t="s">
        <v>119</v>
      </c>
      <c r="H195" s="1">
        <v>2499</v>
      </c>
      <c r="K195" s="33"/>
      <c r="L195" s="34"/>
    </row>
    <row r="196" spans="5:12" x14ac:dyDescent="0.2">
      <c r="E196" s="3">
        <v>90002763</v>
      </c>
      <c r="F196" s="1">
        <v>276</v>
      </c>
      <c r="G196" s="1" t="s">
        <v>120</v>
      </c>
      <c r="H196" s="1">
        <v>15136</v>
      </c>
      <c r="K196" s="33"/>
      <c r="L196" s="34"/>
    </row>
    <row r="197" spans="5:12" x14ac:dyDescent="0.2">
      <c r="E197" s="3">
        <v>90002803</v>
      </c>
      <c r="F197" s="1">
        <v>280</v>
      </c>
      <c r="G197" s="1" t="s">
        <v>121</v>
      </c>
      <c r="H197" s="1">
        <v>2015</v>
      </c>
      <c r="K197" s="33"/>
      <c r="L197" s="34"/>
    </row>
    <row r="198" spans="5:12" x14ac:dyDescent="0.2">
      <c r="E198" s="3">
        <v>90002843</v>
      </c>
      <c r="F198" s="1">
        <v>284</v>
      </c>
      <c r="G198" s="1" t="s">
        <v>315</v>
      </c>
      <c r="H198" s="1">
        <v>2207</v>
      </c>
      <c r="K198" s="33"/>
      <c r="L198" s="34"/>
    </row>
    <row r="199" spans="5:12" x14ac:dyDescent="0.2">
      <c r="E199" s="3">
        <v>90002853</v>
      </c>
      <c r="F199" s="1">
        <v>285</v>
      </c>
      <c r="G199" s="1" t="s">
        <v>122</v>
      </c>
      <c r="H199" s="1">
        <v>50500</v>
      </c>
      <c r="K199" s="33"/>
      <c r="L199" s="34"/>
    </row>
    <row r="200" spans="5:12" x14ac:dyDescent="0.2">
      <c r="E200" s="3">
        <v>90002863</v>
      </c>
      <c r="F200" s="1">
        <v>286</v>
      </c>
      <c r="G200" s="1" t="s">
        <v>123</v>
      </c>
      <c r="H200" s="1">
        <v>78880</v>
      </c>
      <c r="K200" s="33"/>
      <c r="L200" s="34"/>
    </row>
    <row r="201" spans="5:12" x14ac:dyDescent="0.2">
      <c r="E201" s="3">
        <v>90002873</v>
      </c>
      <c r="F201" s="1">
        <v>287</v>
      </c>
      <c r="G201" s="1" t="s">
        <v>124</v>
      </c>
      <c r="H201" s="1">
        <v>6199</v>
      </c>
      <c r="K201" s="33"/>
      <c r="L201" s="34"/>
    </row>
    <row r="202" spans="5:12" x14ac:dyDescent="0.2">
      <c r="E202" s="3">
        <v>90002883</v>
      </c>
      <c r="F202" s="1">
        <v>288</v>
      </c>
      <c r="G202" s="1" t="s">
        <v>125</v>
      </c>
      <c r="H202" s="1">
        <v>6368</v>
      </c>
      <c r="K202" s="33"/>
      <c r="L202" s="34"/>
    </row>
    <row r="203" spans="5:12" x14ac:dyDescent="0.2">
      <c r="E203" s="3">
        <v>90002903</v>
      </c>
      <c r="F203" s="1">
        <v>290</v>
      </c>
      <c r="G203" s="1" t="s">
        <v>126</v>
      </c>
      <c r="H203" s="1">
        <v>7582</v>
      </c>
      <c r="K203" s="33"/>
      <c r="L203" s="34"/>
    </row>
    <row r="204" spans="5:12" x14ac:dyDescent="0.2">
      <c r="E204" s="3">
        <v>90002913</v>
      </c>
      <c r="F204" s="1">
        <v>291</v>
      </c>
      <c r="G204" s="1" t="s">
        <v>127</v>
      </c>
      <c r="H204" s="1">
        <v>2092</v>
      </c>
      <c r="K204" s="33"/>
      <c r="L204" s="34"/>
    </row>
    <row r="205" spans="5:12" x14ac:dyDescent="0.2">
      <c r="E205" s="3">
        <v>90002973</v>
      </c>
      <c r="F205" s="1">
        <v>297</v>
      </c>
      <c r="G205" s="1" t="s">
        <v>128</v>
      </c>
      <c r="H205" s="1">
        <v>124021</v>
      </c>
      <c r="K205" s="33"/>
      <c r="L205" s="34"/>
    </row>
    <row r="206" spans="5:12" x14ac:dyDescent="0.2">
      <c r="E206" s="3">
        <v>90003003</v>
      </c>
      <c r="F206" s="1">
        <v>300</v>
      </c>
      <c r="G206" s="1" t="s">
        <v>129</v>
      </c>
      <c r="H206" s="1">
        <v>3381</v>
      </c>
      <c r="K206" s="33"/>
      <c r="L206" s="34"/>
    </row>
    <row r="207" spans="5:12" x14ac:dyDescent="0.2">
      <c r="E207" s="3">
        <v>90003013</v>
      </c>
      <c r="F207" s="1">
        <v>301</v>
      </c>
      <c r="G207" s="1" t="s">
        <v>130</v>
      </c>
      <c r="H207" s="1">
        <v>19759</v>
      </c>
      <c r="K207" s="33"/>
      <c r="L207" s="34"/>
    </row>
    <row r="208" spans="5:12" x14ac:dyDescent="0.2">
      <c r="E208" s="3">
        <v>90003043</v>
      </c>
      <c r="F208" s="1">
        <v>304</v>
      </c>
      <c r="G208" s="1" t="s">
        <v>131</v>
      </c>
      <c r="H208" s="1">
        <v>949</v>
      </c>
      <c r="K208" s="33"/>
      <c r="L208" s="34"/>
    </row>
    <row r="209" spans="5:12" x14ac:dyDescent="0.2">
      <c r="E209" s="3">
        <v>90003053</v>
      </c>
      <c r="F209" s="1">
        <v>305</v>
      </c>
      <c r="G209" s="1" t="s">
        <v>132</v>
      </c>
      <c r="H209" s="1">
        <v>15019</v>
      </c>
      <c r="K209" s="33"/>
      <c r="L209" s="34"/>
    </row>
    <row r="210" spans="5:12" x14ac:dyDescent="0.2">
      <c r="E210" s="3">
        <v>90003123</v>
      </c>
      <c r="F210" s="1">
        <v>312</v>
      </c>
      <c r="G210" s="1" t="s">
        <v>134</v>
      </c>
      <c r="H210" s="1">
        <v>1174</v>
      </c>
      <c r="K210" s="33"/>
      <c r="L210" s="34"/>
    </row>
    <row r="211" spans="5:12" x14ac:dyDescent="0.2">
      <c r="E211" s="3">
        <v>90003163</v>
      </c>
      <c r="F211" s="1">
        <v>316</v>
      </c>
      <c r="G211" s="1" t="s">
        <v>135</v>
      </c>
      <c r="H211" s="1">
        <v>4114</v>
      </c>
      <c r="K211" s="33"/>
      <c r="L211" s="34"/>
    </row>
    <row r="212" spans="5:12" x14ac:dyDescent="0.2">
      <c r="E212" s="3">
        <v>90003173</v>
      </c>
      <c r="F212" s="1">
        <v>317</v>
      </c>
      <c r="G212" s="1" t="s">
        <v>136</v>
      </c>
      <c r="H212" s="1">
        <v>2440</v>
      </c>
      <c r="K212" s="33"/>
      <c r="L212" s="34"/>
    </row>
    <row r="213" spans="5:12" x14ac:dyDescent="0.2">
      <c r="E213" s="3">
        <v>90003983</v>
      </c>
      <c r="F213" s="1">
        <v>398</v>
      </c>
      <c r="G213" s="1" t="s">
        <v>139</v>
      </c>
      <c r="H213" s="1">
        <v>120693</v>
      </c>
      <c r="K213" s="33"/>
      <c r="L213" s="34"/>
    </row>
    <row r="214" spans="5:12" x14ac:dyDescent="0.2">
      <c r="E214" s="3">
        <v>90003993</v>
      </c>
      <c r="F214" s="1">
        <v>399</v>
      </c>
      <c r="G214" s="1" t="s">
        <v>140</v>
      </c>
      <c r="H214" s="1">
        <v>7682</v>
      </c>
      <c r="K214" s="33"/>
      <c r="L214" s="34"/>
    </row>
    <row r="215" spans="5:12" x14ac:dyDescent="0.2">
      <c r="E215" s="3">
        <v>90004003</v>
      </c>
      <c r="F215" s="1">
        <v>400</v>
      </c>
      <c r="G215" s="1" t="s">
        <v>141</v>
      </c>
      <c r="H215" s="1">
        <v>8441</v>
      </c>
      <c r="K215" s="33"/>
      <c r="L215" s="34"/>
    </row>
    <row r="216" spans="5:12" x14ac:dyDescent="0.2">
      <c r="E216" s="3">
        <v>90004073</v>
      </c>
      <c r="F216" s="1">
        <v>407</v>
      </c>
      <c r="G216" s="1" t="s">
        <v>145</v>
      </c>
      <c r="H216" s="1">
        <v>2449</v>
      </c>
      <c r="K216" s="33"/>
      <c r="L216" s="34"/>
    </row>
    <row r="217" spans="5:12" x14ac:dyDescent="0.2">
      <c r="E217" s="3">
        <v>90004023</v>
      </c>
      <c r="F217" s="1">
        <v>402</v>
      </c>
      <c r="G217" s="1" t="s">
        <v>142</v>
      </c>
      <c r="H217" s="1">
        <v>8975</v>
      </c>
      <c r="K217" s="33"/>
      <c r="L217" s="34"/>
    </row>
    <row r="218" spans="5:12" x14ac:dyDescent="0.2">
      <c r="E218" s="3">
        <v>90004033</v>
      </c>
      <c r="F218" s="1">
        <v>403</v>
      </c>
      <c r="G218" s="1" t="s">
        <v>143</v>
      </c>
      <c r="H218" s="1">
        <v>2789</v>
      </c>
      <c r="K218" s="33"/>
      <c r="L218" s="34"/>
    </row>
    <row r="219" spans="5:12" x14ac:dyDescent="0.2">
      <c r="E219" s="3">
        <v>90004053</v>
      </c>
      <c r="F219" s="1">
        <v>405</v>
      </c>
      <c r="G219" s="1" t="s">
        <v>144</v>
      </c>
      <c r="H219" s="1">
        <v>72988</v>
      </c>
      <c r="K219" s="33"/>
      <c r="L219" s="34"/>
    </row>
    <row r="220" spans="5:12" x14ac:dyDescent="0.2">
      <c r="E220" s="3">
        <v>90004083</v>
      </c>
      <c r="F220" s="1">
        <v>408</v>
      </c>
      <c r="G220" s="1" t="s">
        <v>146</v>
      </c>
      <c r="H220" s="1">
        <v>14024</v>
      </c>
      <c r="K220" s="33"/>
      <c r="L220" s="34"/>
    </row>
    <row r="221" spans="5:12" x14ac:dyDescent="0.2">
      <c r="E221" s="3">
        <v>90004103</v>
      </c>
      <c r="F221" s="1">
        <v>410</v>
      </c>
      <c r="G221" s="1" t="s">
        <v>147</v>
      </c>
      <c r="H221" s="1">
        <v>18762</v>
      </c>
      <c r="K221" s="33"/>
      <c r="L221" s="34"/>
    </row>
    <row r="222" spans="5:12" x14ac:dyDescent="0.2">
      <c r="E222" s="3">
        <v>90004163</v>
      </c>
      <c r="F222" s="1">
        <v>416</v>
      </c>
      <c r="G222" s="1" t="s">
        <v>148</v>
      </c>
      <c r="H222" s="1">
        <v>2862</v>
      </c>
      <c r="K222" s="33"/>
      <c r="L222" s="34"/>
    </row>
    <row r="223" spans="5:12" x14ac:dyDescent="0.2">
      <c r="E223" s="3">
        <v>90004183</v>
      </c>
      <c r="F223" s="1">
        <v>418</v>
      </c>
      <c r="G223" s="1" t="s">
        <v>149</v>
      </c>
      <c r="H223" s="1">
        <v>24711</v>
      </c>
      <c r="K223" s="33"/>
      <c r="L223" s="34"/>
    </row>
    <row r="224" spans="5:12" x14ac:dyDescent="0.2">
      <c r="E224" s="3">
        <v>90004203</v>
      </c>
      <c r="F224" s="1">
        <v>420</v>
      </c>
      <c r="G224" s="1" t="s">
        <v>150</v>
      </c>
      <c r="H224" s="1">
        <v>9049</v>
      </c>
      <c r="K224" s="33"/>
      <c r="L224" s="34"/>
    </row>
    <row r="225" spans="5:12" x14ac:dyDescent="0.2">
      <c r="E225" s="3">
        <v>90004213</v>
      </c>
      <c r="F225" s="1">
        <v>421</v>
      </c>
      <c r="G225" s="1" t="s">
        <v>151</v>
      </c>
      <c r="H225" s="1">
        <v>682</v>
      </c>
      <c r="K225" s="33"/>
      <c r="L225" s="34"/>
    </row>
    <row r="226" spans="5:12" x14ac:dyDescent="0.2">
      <c r="E226" s="3">
        <v>90004223</v>
      </c>
      <c r="F226" s="1">
        <v>422</v>
      </c>
      <c r="G226" s="1" t="s">
        <v>152</v>
      </c>
      <c r="H226" s="1">
        <v>10228</v>
      </c>
      <c r="K226" s="33"/>
      <c r="L226" s="34"/>
    </row>
    <row r="227" spans="5:12" x14ac:dyDescent="0.2">
      <c r="E227" s="3">
        <v>90004233</v>
      </c>
      <c r="F227" s="1">
        <v>423</v>
      </c>
      <c r="G227" s="1" t="s">
        <v>153</v>
      </c>
      <c r="H227" s="1">
        <v>20637</v>
      </c>
      <c r="K227" s="33"/>
      <c r="L227" s="34"/>
    </row>
    <row r="228" spans="5:12" x14ac:dyDescent="0.2">
      <c r="E228" s="3">
        <v>90004253</v>
      </c>
      <c r="F228" s="1">
        <v>425</v>
      </c>
      <c r="G228" s="1" t="s">
        <v>154</v>
      </c>
      <c r="H228" s="1">
        <v>10256</v>
      </c>
      <c r="K228" s="33"/>
      <c r="L228" s="34"/>
    </row>
    <row r="229" spans="5:12" x14ac:dyDescent="0.2">
      <c r="E229" s="3">
        <v>90004263</v>
      </c>
      <c r="F229" s="1">
        <v>426</v>
      </c>
      <c r="G229" s="1" t="s">
        <v>155</v>
      </c>
      <c r="H229" s="1">
        <v>11969</v>
      </c>
      <c r="K229" s="33"/>
      <c r="L229" s="34"/>
    </row>
    <row r="230" spans="5:12" x14ac:dyDescent="0.2">
      <c r="E230" s="3">
        <v>90004443</v>
      </c>
      <c r="F230" s="1">
        <v>444</v>
      </c>
      <c r="G230" s="1" t="s">
        <v>163</v>
      </c>
      <c r="H230" s="1">
        <v>45645</v>
      </c>
      <c r="K230" s="33"/>
      <c r="L230" s="34"/>
    </row>
    <row r="231" spans="5:12" x14ac:dyDescent="0.2">
      <c r="E231" s="3">
        <v>90004303</v>
      </c>
      <c r="F231" s="1">
        <v>430</v>
      </c>
      <c r="G231" s="1" t="s">
        <v>156</v>
      </c>
      <c r="H231" s="1">
        <v>15420</v>
      </c>
      <c r="K231" s="33"/>
      <c r="L231" s="34"/>
    </row>
    <row r="232" spans="5:12" x14ac:dyDescent="0.2">
      <c r="E232" s="3">
        <v>90004333</v>
      </c>
      <c r="F232" s="1">
        <v>433</v>
      </c>
      <c r="G232" s="1" t="s">
        <v>157</v>
      </c>
      <c r="H232" s="1">
        <v>7692</v>
      </c>
      <c r="K232" s="33"/>
      <c r="L232" s="34"/>
    </row>
    <row r="233" spans="5:12" x14ac:dyDescent="0.2">
      <c r="E233" s="3">
        <v>90004343</v>
      </c>
      <c r="F233" s="1">
        <v>434</v>
      </c>
      <c r="G233" s="1" t="s">
        <v>158</v>
      </c>
      <c r="H233" s="1">
        <v>14458</v>
      </c>
      <c r="K233" s="33"/>
      <c r="L233" s="34"/>
    </row>
    <row r="234" spans="5:12" x14ac:dyDescent="0.2">
      <c r="E234" s="3">
        <v>90004353</v>
      </c>
      <c r="F234" s="1">
        <v>435</v>
      </c>
      <c r="G234" s="1" t="s">
        <v>159</v>
      </c>
      <c r="H234" s="1">
        <v>702</v>
      </c>
      <c r="K234" s="33"/>
      <c r="L234" s="34"/>
    </row>
    <row r="235" spans="5:12" x14ac:dyDescent="0.2">
      <c r="E235" s="3">
        <v>90004363</v>
      </c>
      <c r="F235" s="1">
        <v>436</v>
      </c>
      <c r="G235" s="1" t="s">
        <v>160</v>
      </c>
      <c r="H235" s="1">
        <v>2033</v>
      </c>
      <c r="K235" s="33"/>
      <c r="L235" s="34"/>
    </row>
    <row r="236" spans="5:12" x14ac:dyDescent="0.2">
      <c r="E236" s="3">
        <v>90004403</v>
      </c>
      <c r="F236" s="1">
        <v>440</v>
      </c>
      <c r="G236" s="1" t="s">
        <v>161</v>
      </c>
      <c r="H236" s="1">
        <v>5843</v>
      </c>
      <c r="K236" s="33"/>
      <c r="L236" s="34"/>
    </row>
    <row r="237" spans="5:12" x14ac:dyDescent="0.2">
      <c r="E237" s="3">
        <v>90004413</v>
      </c>
      <c r="F237" s="1">
        <v>441</v>
      </c>
      <c r="G237" s="1" t="s">
        <v>162</v>
      </c>
      <c r="H237" s="1">
        <v>4396</v>
      </c>
      <c r="K237" s="33"/>
      <c r="L237" s="34"/>
    </row>
    <row r="238" spans="5:12" x14ac:dyDescent="0.2">
      <c r="E238" s="3">
        <v>90004753</v>
      </c>
      <c r="F238" s="1">
        <v>475</v>
      </c>
      <c r="G238" s="1" t="s">
        <v>164</v>
      </c>
      <c r="H238" s="1">
        <v>5456</v>
      </c>
      <c r="K238" s="33"/>
      <c r="L238" s="34"/>
    </row>
    <row r="239" spans="5:12" x14ac:dyDescent="0.2">
      <c r="E239" s="3">
        <v>90004803</v>
      </c>
      <c r="F239" s="1">
        <v>480</v>
      </c>
      <c r="G239" s="1" t="s">
        <v>165</v>
      </c>
      <c r="H239" s="1">
        <v>1930</v>
      </c>
      <c r="K239" s="33"/>
      <c r="L239" s="34"/>
    </row>
    <row r="240" spans="5:12" x14ac:dyDescent="0.2">
      <c r="E240" s="3">
        <v>90004813</v>
      </c>
      <c r="F240" s="1">
        <v>481</v>
      </c>
      <c r="G240" s="1" t="s">
        <v>166</v>
      </c>
      <c r="H240" s="1">
        <v>9619</v>
      </c>
      <c r="K240" s="33"/>
      <c r="L240" s="34"/>
    </row>
    <row r="241" spans="5:12" x14ac:dyDescent="0.2">
      <c r="E241" s="3">
        <v>90004833</v>
      </c>
      <c r="F241" s="1">
        <v>483</v>
      </c>
      <c r="G241" s="1" t="s">
        <v>167</v>
      </c>
      <c r="H241" s="1">
        <v>1055</v>
      </c>
      <c r="K241" s="33"/>
      <c r="L241" s="34"/>
    </row>
    <row r="242" spans="5:12" x14ac:dyDescent="0.2">
      <c r="E242" s="3">
        <v>90004843</v>
      </c>
      <c r="F242" s="1">
        <v>484</v>
      </c>
      <c r="G242" s="1" t="s">
        <v>168</v>
      </c>
      <c r="H242" s="1">
        <v>2966</v>
      </c>
      <c r="K242" s="33"/>
      <c r="L242" s="34"/>
    </row>
    <row r="243" spans="5:12" x14ac:dyDescent="0.2">
      <c r="E243" s="3">
        <v>90004893</v>
      </c>
      <c r="F243" s="1">
        <v>489</v>
      </c>
      <c r="G243" s="1" t="s">
        <v>169</v>
      </c>
      <c r="H243" s="1">
        <v>1752</v>
      </c>
      <c r="K243" s="33"/>
      <c r="L243" s="34"/>
    </row>
    <row r="244" spans="5:12" x14ac:dyDescent="0.2">
      <c r="E244" s="3">
        <v>90004913</v>
      </c>
      <c r="F244" s="1">
        <v>491</v>
      </c>
      <c r="G244" s="1" t="s">
        <v>170</v>
      </c>
      <c r="H244" s="1">
        <v>51919</v>
      </c>
      <c r="K244" s="33"/>
      <c r="L244" s="34"/>
    </row>
    <row r="245" spans="5:12" x14ac:dyDescent="0.2">
      <c r="E245" s="3">
        <v>90004943</v>
      </c>
      <c r="F245" s="1">
        <v>494</v>
      </c>
      <c r="G245" s="1" t="s">
        <v>171</v>
      </c>
      <c r="H245" s="1">
        <v>8827</v>
      </c>
      <c r="K245" s="33"/>
      <c r="L245" s="34"/>
    </row>
    <row r="246" spans="5:12" x14ac:dyDescent="0.2">
      <c r="E246" s="3">
        <v>90004953</v>
      </c>
      <c r="F246" s="1">
        <v>495</v>
      </c>
      <c r="G246" s="1" t="s">
        <v>172</v>
      </c>
      <c r="H246" s="1">
        <v>1430</v>
      </c>
      <c r="K246" s="33"/>
      <c r="L246" s="34"/>
    </row>
    <row r="247" spans="5:12" x14ac:dyDescent="0.2">
      <c r="E247" s="3">
        <v>90004983</v>
      </c>
      <c r="F247" s="1">
        <v>498</v>
      </c>
      <c r="G247" s="1" t="s">
        <v>173</v>
      </c>
      <c r="H247" s="1">
        <v>2325</v>
      </c>
      <c r="K247" s="33"/>
      <c r="L247" s="34"/>
    </row>
    <row r="248" spans="5:12" x14ac:dyDescent="0.2">
      <c r="E248" s="3">
        <v>90004993</v>
      </c>
      <c r="F248" s="1">
        <v>499</v>
      </c>
      <c r="G248" s="1" t="s">
        <v>174</v>
      </c>
      <c r="H248" s="1">
        <v>19763</v>
      </c>
      <c r="K248" s="33"/>
      <c r="L248" s="34"/>
    </row>
    <row r="249" spans="5:12" x14ac:dyDescent="0.2">
      <c r="E249" s="3">
        <v>90005003</v>
      </c>
      <c r="F249" s="1">
        <v>500</v>
      </c>
      <c r="G249" s="1" t="s">
        <v>175</v>
      </c>
      <c r="H249" s="1">
        <v>10551</v>
      </c>
      <c r="K249" s="33"/>
      <c r="L249" s="34"/>
    </row>
    <row r="250" spans="5:12" x14ac:dyDescent="0.2">
      <c r="E250" s="3">
        <v>90005033</v>
      </c>
      <c r="F250" s="1">
        <v>503</v>
      </c>
      <c r="G250" s="1" t="s">
        <v>176</v>
      </c>
      <c r="H250" s="1">
        <v>7515</v>
      </c>
      <c r="K250" s="33"/>
      <c r="L250" s="34"/>
    </row>
    <row r="251" spans="5:12" x14ac:dyDescent="0.2">
      <c r="E251" s="3">
        <v>90005043</v>
      </c>
      <c r="F251" s="1">
        <v>504</v>
      </c>
      <c r="G251" s="1" t="s">
        <v>177</v>
      </c>
      <c r="H251" s="1">
        <v>1715</v>
      </c>
      <c r="K251" s="33"/>
      <c r="L251" s="34"/>
    </row>
    <row r="252" spans="5:12" x14ac:dyDescent="0.2">
      <c r="E252" s="3">
        <v>90005053</v>
      </c>
      <c r="F252" s="1">
        <v>505</v>
      </c>
      <c r="G252" s="1" t="s">
        <v>178</v>
      </c>
      <c r="H252" s="1">
        <v>20957</v>
      </c>
      <c r="K252" s="33"/>
      <c r="L252" s="34"/>
    </row>
    <row r="253" spans="5:12" x14ac:dyDescent="0.2">
      <c r="E253" s="3">
        <v>90005083</v>
      </c>
      <c r="F253" s="1">
        <v>508</v>
      </c>
      <c r="G253" s="1" t="s">
        <v>180</v>
      </c>
      <c r="H253" s="1">
        <v>9271</v>
      </c>
      <c r="K253" s="33"/>
      <c r="L253" s="34"/>
    </row>
    <row r="254" spans="5:12" x14ac:dyDescent="0.2">
      <c r="E254" s="3">
        <v>90005073</v>
      </c>
      <c r="F254" s="1">
        <v>507</v>
      </c>
      <c r="G254" s="1" t="s">
        <v>179</v>
      </c>
      <c r="H254" s="1">
        <v>7099</v>
      </c>
      <c r="K254" s="33"/>
      <c r="L254" s="34"/>
    </row>
    <row r="255" spans="5:12" x14ac:dyDescent="0.2">
      <c r="E255" s="3">
        <v>90005293</v>
      </c>
      <c r="F255" s="1">
        <v>529</v>
      </c>
      <c r="G255" s="1" t="s">
        <v>181</v>
      </c>
      <c r="H255" s="1">
        <v>19999</v>
      </c>
      <c r="K255" s="33"/>
      <c r="L255" s="34"/>
    </row>
    <row r="256" spans="5:12" x14ac:dyDescent="0.2">
      <c r="E256" s="3">
        <v>90005313</v>
      </c>
      <c r="F256" s="1">
        <v>531</v>
      </c>
      <c r="G256" s="1" t="s">
        <v>182</v>
      </c>
      <c r="H256" s="1">
        <v>4966</v>
      </c>
      <c r="K256" s="33"/>
      <c r="L256" s="34"/>
    </row>
    <row r="257" spans="5:12" x14ac:dyDescent="0.2">
      <c r="E257" s="3">
        <v>90005353</v>
      </c>
      <c r="F257" s="1">
        <v>535</v>
      </c>
      <c r="G257" s="1" t="s">
        <v>183</v>
      </c>
      <c r="H257" s="1">
        <v>10454</v>
      </c>
      <c r="K257" s="33"/>
      <c r="L257" s="34"/>
    </row>
    <row r="258" spans="5:12" x14ac:dyDescent="0.2">
      <c r="E258" s="3">
        <v>90005363</v>
      </c>
      <c r="F258" s="1">
        <v>536</v>
      </c>
      <c r="G258" s="1" t="s">
        <v>184</v>
      </c>
      <c r="H258" s="1">
        <v>35647</v>
      </c>
      <c r="K258" s="33"/>
      <c r="L258" s="34"/>
    </row>
    <row r="259" spans="5:12" x14ac:dyDescent="0.2">
      <c r="E259" s="3">
        <v>90005383</v>
      </c>
      <c r="F259" s="1">
        <v>538</v>
      </c>
      <c r="G259" s="1" t="s">
        <v>185</v>
      </c>
      <c r="H259" s="1">
        <v>4695</v>
      </c>
      <c r="K259" s="33"/>
      <c r="L259" s="34"/>
    </row>
    <row r="260" spans="5:12" x14ac:dyDescent="0.2">
      <c r="E260" s="3">
        <v>90005413</v>
      </c>
      <c r="F260" s="1">
        <v>541</v>
      </c>
      <c r="G260" s="1" t="s">
        <v>186</v>
      </c>
      <c r="H260" s="1">
        <v>9130</v>
      </c>
      <c r="K260" s="33"/>
      <c r="L260" s="34"/>
    </row>
    <row r="261" spans="5:12" x14ac:dyDescent="0.2">
      <c r="E261" s="3">
        <v>90005433</v>
      </c>
      <c r="F261" s="1">
        <v>543</v>
      </c>
      <c r="G261" s="1" t="s">
        <v>187</v>
      </c>
      <c r="H261" s="1">
        <v>44785</v>
      </c>
      <c r="K261" s="33"/>
      <c r="L261" s="34"/>
    </row>
    <row r="262" spans="5:12" x14ac:dyDescent="0.2">
      <c r="E262" s="3">
        <v>90005453</v>
      </c>
      <c r="F262" s="1">
        <v>545</v>
      </c>
      <c r="G262" s="1" t="s">
        <v>188</v>
      </c>
      <c r="H262" s="1">
        <v>9621</v>
      </c>
      <c r="K262" s="33"/>
      <c r="L262" s="34"/>
    </row>
    <row r="263" spans="5:12" x14ac:dyDescent="0.2">
      <c r="E263" s="3">
        <v>90005603</v>
      </c>
      <c r="F263" s="1">
        <v>560</v>
      </c>
      <c r="G263" s="1" t="s">
        <v>189</v>
      </c>
      <c r="H263" s="1">
        <v>15669</v>
      </c>
      <c r="K263" s="33"/>
      <c r="L263" s="34"/>
    </row>
    <row r="264" spans="5:12" x14ac:dyDescent="0.2">
      <c r="E264" s="3">
        <v>90005613</v>
      </c>
      <c r="F264" s="1">
        <v>561</v>
      </c>
      <c r="G264" s="1" t="s">
        <v>190</v>
      </c>
      <c r="H264" s="1">
        <v>1315</v>
      </c>
      <c r="K264" s="33"/>
      <c r="L264" s="34"/>
    </row>
    <row r="265" spans="5:12" x14ac:dyDescent="0.2">
      <c r="E265" s="3">
        <v>90005623</v>
      </c>
      <c r="F265" s="1">
        <v>562</v>
      </c>
      <c r="G265" s="1" t="s">
        <v>191</v>
      </c>
      <c r="H265" s="1">
        <v>8839</v>
      </c>
      <c r="K265" s="33"/>
      <c r="L265" s="34"/>
    </row>
    <row r="266" spans="5:12" x14ac:dyDescent="0.2">
      <c r="E266" s="3">
        <v>90005633</v>
      </c>
      <c r="F266" s="1">
        <v>563</v>
      </c>
      <c r="G266" s="1" t="s">
        <v>192</v>
      </c>
      <c r="H266" s="1">
        <v>6978</v>
      </c>
      <c r="K266" s="33"/>
      <c r="L266" s="34"/>
    </row>
    <row r="267" spans="5:12" x14ac:dyDescent="0.2">
      <c r="E267" s="3">
        <v>90005643</v>
      </c>
      <c r="F267" s="1">
        <v>564</v>
      </c>
      <c r="G267" s="1" t="s">
        <v>193</v>
      </c>
      <c r="H267" s="1">
        <v>214633</v>
      </c>
      <c r="K267" s="33"/>
      <c r="L267" s="34"/>
    </row>
    <row r="268" spans="5:12" x14ac:dyDescent="0.2">
      <c r="E268" s="3">
        <v>90003093</v>
      </c>
      <c r="F268" s="1">
        <v>309</v>
      </c>
      <c r="G268" s="1" t="s">
        <v>133</v>
      </c>
      <c r="H268" s="1">
        <v>6409</v>
      </c>
      <c r="K268" s="33"/>
      <c r="L268" s="34"/>
    </row>
    <row r="269" spans="5:12" x14ac:dyDescent="0.2">
      <c r="E269" s="3">
        <v>90005763</v>
      </c>
      <c r="F269" s="1">
        <v>576</v>
      </c>
      <c r="G269" s="1" t="s">
        <v>194</v>
      </c>
      <c r="H269" s="1">
        <v>2726</v>
      </c>
      <c r="K269" s="33"/>
      <c r="L269" s="34"/>
    </row>
    <row r="270" spans="5:12" x14ac:dyDescent="0.2">
      <c r="E270" s="3">
        <v>90005773</v>
      </c>
      <c r="F270" s="1">
        <v>577</v>
      </c>
      <c r="G270" s="1" t="s">
        <v>195</v>
      </c>
      <c r="H270" s="1">
        <v>11236</v>
      </c>
      <c r="K270" s="33"/>
      <c r="L270" s="34"/>
    </row>
    <row r="271" spans="5:12" x14ac:dyDescent="0.2">
      <c r="E271" s="3">
        <v>90005783</v>
      </c>
      <c r="F271" s="1">
        <v>578</v>
      </c>
      <c r="G271" s="1" t="s">
        <v>196</v>
      </c>
      <c r="H271" s="1">
        <v>3037</v>
      </c>
      <c r="K271" s="33"/>
      <c r="L271" s="34"/>
    </row>
    <row r="272" spans="5:12" x14ac:dyDescent="0.2">
      <c r="E272" s="3">
        <v>90004453</v>
      </c>
      <c r="F272" s="1">
        <v>445</v>
      </c>
      <c r="G272" s="1" t="s">
        <v>335</v>
      </c>
      <c r="H272" s="1">
        <v>14999</v>
      </c>
      <c r="K272" s="33"/>
      <c r="L272" s="34"/>
    </row>
    <row r="273" spans="5:12" x14ac:dyDescent="0.2">
      <c r="E273" s="3">
        <v>90005803</v>
      </c>
      <c r="F273" s="1">
        <v>580</v>
      </c>
      <c r="G273" s="1" t="s">
        <v>197</v>
      </c>
      <c r="H273" s="1">
        <v>4366</v>
      </c>
      <c r="K273" s="33"/>
      <c r="L273" s="34"/>
    </row>
    <row r="274" spans="5:12" x14ac:dyDescent="0.2">
      <c r="E274" s="3">
        <v>90005813</v>
      </c>
      <c r="F274" s="1">
        <v>581</v>
      </c>
      <c r="G274" s="1" t="s">
        <v>198</v>
      </c>
      <c r="H274" s="1">
        <v>6123</v>
      </c>
      <c r="K274" s="33"/>
      <c r="L274" s="34"/>
    </row>
    <row r="275" spans="5:12" x14ac:dyDescent="0.2">
      <c r="E275" s="3">
        <v>90005993</v>
      </c>
      <c r="F275" s="1">
        <v>599</v>
      </c>
      <c r="G275" s="1" t="s">
        <v>205</v>
      </c>
      <c r="H275" s="1">
        <v>11225</v>
      </c>
      <c r="K275" s="33"/>
      <c r="L275" s="34"/>
    </row>
    <row r="276" spans="5:12" x14ac:dyDescent="0.2">
      <c r="E276" s="3">
        <v>90005833</v>
      </c>
      <c r="F276" s="1">
        <v>583</v>
      </c>
      <c r="G276" s="1" t="s">
        <v>199</v>
      </c>
      <c r="H276" s="1">
        <v>912</v>
      </c>
      <c r="K276" s="33"/>
      <c r="L276" s="34"/>
    </row>
    <row r="277" spans="5:12" x14ac:dyDescent="0.2">
      <c r="E277" s="3">
        <v>90008543</v>
      </c>
      <c r="F277" s="1">
        <v>854</v>
      </c>
      <c r="G277" s="1" t="s">
        <v>284</v>
      </c>
      <c r="H277" s="1">
        <v>3253</v>
      </c>
      <c r="K277" s="33"/>
      <c r="L277" s="34"/>
    </row>
    <row r="278" spans="5:12" x14ac:dyDescent="0.2">
      <c r="E278" s="3">
        <v>90005843</v>
      </c>
      <c r="F278" s="1">
        <v>584</v>
      </c>
      <c r="G278" s="1" t="s">
        <v>200</v>
      </c>
      <c r="H278" s="1">
        <v>2578</v>
      </c>
      <c r="K278" s="33"/>
      <c r="L278" s="34"/>
    </row>
    <row r="279" spans="5:12" x14ac:dyDescent="0.2">
      <c r="E279" s="3">
        <v>90005923</v>
      </c>
      <c r="F279" s="1">
        <v>592</v>
      </c>
      <c r="G279" s="1" t="s">
        <v>201</v>
      </c>
      <c r="H279" s="1">
        <v>3596</v>
      </c>
      <c r="K279" s="33"/>
      <c r="L279" s="34"/>
    </row>
    <row r="280" spans="5:12" x14ac:dyDescent="0.2">
      <c r="E280" s="3">
        <v>90005933</v>
      </c>
      <c r="F280" s="1">
        <v>593</v>
      </c>
      <c r="G280" s="1" t="s">
        <v>202</v>
      </c>
      <c r="H280" s="1">
        <v>17050</v>
      </c>
      <c r="K280" s="33"/>
      <c r="L280" s="34"/>
    </row>
    <row r="281" spans="5:12" x14ac:dyDescent="0.2">
      <c r="E281" s="3">
        <v>90005953</v>
      </c>
      <c r="F281" s="1">
        <v>595</v>
      </c>
      <c r="G281" s="1" t="s">
        <v>203</v>
      </c>
      <c r="H281" s="1">
        <v>4073</v>
      </c>
      <c r="K281" s="33"/>
      <c r="L281" s="34"/>
    </row>
    <row r="282" spans="5:12" x14ac:dyDescent="0.2">
      <c r="E282" s="3">
        <v>90005983</v>
      </c>
      <c r="F282" s="1">
        <v>598</v>
      </c>
      <c r="G282" s="1" t="s">
        <v>204</v>
      </c>
      <c r="H282" s="1">
        <v>19475</v>
      </c>
      <c r="K282" s="33"/>
      <c r="L282" s="34"/>
    </row>
    <row r="283" spans="5:12" x14ac:dyDescent="0.2">
      <c r="E283" s="3">
        <v>90006013</v>
      </c>
      <c r="F283" s="1">
        <v>601</v>
      </c>
      <c r="G283" s="1" t="s">
        <v>206</v>
      </c>
      <c r="H283" s="1">
        <v>3739</v>
      </c>
      <c r="K283" s="33"/>
      <c r="L283" s="34"/>
    </row>
    <row r="284" spans="5:12" x14ac:dyDescent="0.2">
      <c r="E284" s="3">
        <v>90006043</v>
      </c>
      <c r="F284" s="1">
        <v>604</v>
      </c>
      <c r="G284" s="1" t="s">
        <v>207</v>
      </c>
      <c r="H284" s="1">
        <v>20763</v>
      </c>
      <c r="K284" s="33"/>
      <c r="L284" s="34"/>
    </row>
    <row r="285" spans="5:12" x14ac:dyDescent="0.2">
      <c r="E285" s="3">
        <v>90006073</v>
      </c>
      <c r="F285" s="1">
        <v>607</v>
      </c>
      <c r="G285" s="1" t="s">
        <v>208</v>
      </c>
      <c r="H285" s="1">
        <v>4064</v>
      </c>
      <c r="K285" s="33"/>
      <c r="L285" s="34"/>
    </row>
    <row r="286" spans="5:12" x14ac:dyDescent="0.2">
      <c r="E286" s="3">
        <v>90006083</v>
      </c>
      <c r="F286" s="1">
        <v>608</v>
      </c>
      <c r="G286" s="1" t="s">
        <v>209</v>
      </c>
      <c r="H286" s="1">
        <v>1943</v>
      </c>
      <c r="K286" s="33"/>
      <c r="L286" s="34"/>
    </row>
    <row r="287" spans="5:12" x14ac:dyDescent="0.2">
      <c r="E287" s="3">
        <v>90006093</v>
      </c>
      <c r="F287" s="1">
        <v>609</v>
      </c>
      <c r="G287" s="1" t="s">
        <v>210</v>
      </c>
      <c r="H287" s="1">
        <v>83106</v>
      </c>
      <c r="K287" s="33"/>
      <c r="L287" s="34"/>
    </row>
    <row r="288" spans="5:12" x14ac:dyDescent="0.2">
      <c r="E288" s="3">
        <v>90006113</v>
      </c>
      <c r="F288" s="1">
        <v>611</v>
      </c>
      <c r="G288" s="1" t="s">
        <v>211</v>
      </c>
      <c r="H288" s="1">
        <v>4973</v>
      </c>
      <c r="K288" s="33"/>
      <c r="L288" s="34"/>
    </row>
    <row r="289" spans="5:12" x14ac:dyDescent="0.2">
      <c r="E289" s="3">
        <v>90006383</v>
      </c>
      <c r="F289" s="1">
        <v>638</v>
      </c>
      <c r="G289" s="1" t="s">
        <v>225</v>
      </c>
      <c r="H289" s="1">
        <v>51289</v>
      </c>
      <c r="K289" s="33"/>
      <c r="L289" s="34"/>
    </row>
    <row r="290" spans="5:12" x14ac:dyDescent="0.2">
      <c r="E290" s="3">
        <v>90006143</v>
      </c>
      <c r="F290" s="1">
        <v>614</v>
      </c>
      <c r="G290" s="1" t="s">
        <v>212</v>
      </c>
      <c r="H290" s="1">
        <v>2923</v>
      </c>
      <c r="K290" s="33"/>
      <c r="L290" s="34"/>
    </row>
    <row r="291" spans="5:12" x14ac:dyDescent="0.2">
      <c r="E291" s="3">
        <v>90006153</v>
      </c>
      <c r="F291" s="1">
        <v>615</v>
      </c>
      <c r="G291" s="1" t="s">
        <v>213</v>
      </c>
      <c r="H291" s="1">
        <v>7479</v>
      </c>
      <c r="K291" s="33"/>
      <c r="L291" s="34"/>
    </row>
    <row r="292" spans="5:12" x14ac:dyDescent="0.2">
      <c r="E292" s="3">
        <v>90006163</v>
      </c>
      <c r="F292" s="1">
        <v>616</v>
      </c>
      <c r="G292" s="1" t="s">
        <v>214</v>
      </c>
      <c r="H292" s="1">
        <v>1781</v>
      </c>
      <c r="K292" s="33"/>
      <c r="L292" s="34"/>
    </row>
    <row r="293" spans="5:12" x14ac:dyDescent="0.2">
      <c r="E293" s="3">
        <v>90006193</v>
      </c>
      <c r="F293" s="1">
        <v>619</v>
      </c>
      <c r="G293" s="1" t="s">
        <v>215</v>
      </c>
      <c r="H293" s="1">
        <v>2650</v>
      </c>
      <c r="K293" s="33"/>
      <c r="L293" s="34"/>
    </row>
    <row r="294" spans="5:12" x14ac:dyDescent="0.2">
      <c r="E294" s="3">
        <v>90006203</v>
      </c>
      <c r="F294" s="1">
        <v>620</v>
      </c>
      <c r="G294" s="1" t="s">
        <v>216</v>
      </c>
      <c r="H294" s="1">
        <v>2359</v>
      </c>
      <c r="K294" s="33"/>
      <c r="L294" s="34"/>
    </row>
    <row r="295" spans="5:12" x14ac:dyDescent="0.2">
      <c r="E295" s="3">
        <v>90006233</v>
      </c>
      <c r="F295" s="1">
        <v>623</v>
      </c>
      <c r="G295" s="1" t="s">
        <v>217</v>
      </c>
      <c r="H295" s="1">
        <v>2108</v>
      </c>
      <c r="K295" s="33"/>
      <c r="L295" s="34"/>
    </row>
    <row r="296" spans="5:12" x14ac:dyDescent="0.2">
      <c r="E296" s="3">
        <v>90006243</v>
      </c>
      <c r="F296" s="1">
        <v>624</v>
      </c>
      <c r="G296" s="1" t="s">
        <v>218</v>
      </c>
      <c r="H296" s="1">
        <v>5065</v>
      </c>
      <c r="K296" s="33"/>
      <c r="L296" s="34"/>
    </row>
    <row r="297" spans="5:12" x14ac:dyDescent="0.2">
      <c r="E297" s="3">
        <v>90006253</v>
      </c>
      <c r="F297" s="1">
        <v>625</v>
      </c>
      <c r="G297" s="1" t="s">
        <v>219</v>
      </c>
      <c r="H297" s="1">
        <v>2980</v>
      </c>
      <c r="K297" s="33"/>
      <c r="L297" s="34"/>
    </row>
    <row r="298" spans="5:12" x14ac:dyDescent="0.2">
      <c r="E298" s="3">
        <v>90006263</v>
      </c>
      <c r="F298" s="1">
        <v>626</v>
      </c>
      <c r="G298" s="1" t="s">
        <v>220</v>
      </c>
      <c r="H298" s="1">
        <v>4756</v>
      </c>
      <c r="K298" s="33"/>
      <c r="L298" s="34"/>
    </row>
    <row r="299" spans="5:12" x14ac:dyDescent="0.2">
      <c r="E299" s="3">
        <v>90006303</v>
      </c>
      <c r="F299" s="1">
        <v>630</v>
      </c>
      <c r="G299" s="1" t="s">
        <v>221</v>
      </c>
      <c r="H299" s="1">
        <v>1646</v>
      </c>
      <c r="K299" s="33"/>
      <c r="L299" s="34"/>
    </row>
    <row r="300" spans="5:12" x14ac:dyDescent="0.2">
      <c r="E300" s="3">
        <v>90006313</v>
      </c>
      <c r="F300" s="1">
        <v>631</v>
      </c>
      <c r="G300" s="1" t="s">
        <v>222</v>
      </c>
      <c r="H300" s="1">
        <v>1930</v>
      </c>
      <c r="K300" s="33"/>
      <c r="L300" s="34"/>
    </row>
    <row r="301" spans="5:12" x14ac:dyDescent="0.2">
      <c r="E301" s="3">
        <v>90006353</v>
      </c>
      <c r="F301" s="1">
        <v>635</v>
      </c>
      <c r="G301" s="1" t="s">
        <v>223</v>
      </c>
      <c r="H301" s="1">
        <v>6337</v>
      </c>
      <c r="K301" s="33"/>
      <c r="L301" s="34"/>
    </row>
    <row r="302" spans="5:12" x14ac:dyDescent="0.2">
      <c r="E302" s="3">
        <v>90006363</v>
      </c>
      <c r="F302" s="1">
        <v>636</v>
      </c>
      <c r="G302" s="1" t="s">
        <v>224</v>
      </c>
      <c r="H302" s="1">
        <v>8130</v>
      </c>
      <c r="K302" s="33"/>
      <c r="L302" s="34"/>
    </row>
    <row r="303" spans="5:12" x14ac:dyDescent="0.2">
      <c r="E303" s="3">
        <v>90006783</v>
      </c>
      <c r="F303" s="1">
        <v>678</v>
      </c>
      <c r="G303" s="1" t="s">
        <v>226</v>
      </c>
      <c r="H303" s="1">
        <v>23797</v>
      </c>
      <c r="K303" s="33"/>
      <c r="L303" s="34"/>
    </row>
    <row r="304" spans="5:12" x14ac:dyDescent="0.2">
      <c r="E304" s="3">
        <v>90007103</v>
      </c>
      <c r="F304" s="1">
        <v>710</v>
      </c>
      <c r="G304" s="1" t="s">
        <v>242</v>
      </c>
      <c r="H304" s="1">
        <v>27209</v>
      </c>
      <c r="K304" s="33"/>
      <c r="L304" s="34"/>
    </row>
    <row r="305" spans="5:12" x14ac:dyDescent="0.2">
      <c r="E305" s="3">
        <v>90006803</v>
      </c>
      <c r="F305" s="1">
        <v>680</v>
      </c>
      <c r="G305" s="1" t="s">
        <v>227</v>
      </c>
      <c r="H305" s="1">
        <v>25331</v>
      </c>
      <c r="K305" s="33"/>
      <c r="L305" s="34"/>
    </row>
    <row r="306" spans="5:12" x14ac:dyDescent="0.2">
      <c r="E306" s="3">
        <v>90006813</v>
      </c>
      <c r="F306" s="1">
        <v>681</v>
      </c>
      <c r="G306" s="1" t="s">
        <v>228</v>
      </c>
      <c r="H306" s="1">
        <v>3297</v>
      </c>
      <c r="K306" s="33"/>
      <c r="L306" s="34"/>
    </row>
    <row r="307" spans="5:12" x14ac:dyDescent="0.2">
      <c r="E307" s="3">
        <v>90006833</v>
      </c>
      <c r="F307" s="1">
        <v>683</v>
      </c>
      <c r="G307" s="1" t="s">
        <v>229</v>
      </c>
      <c r="H307" s="1">
        <v>3599</v>
      </c>
      <c r="K307" s="33"/>
      <c r="L307" s="34"/>
    </row>
    <row r="308" spans="5:12" x14ac:dyDescent="0.2">
      <c r="E308" s="3">
        <v>90006843</v>
      </c>
      <c r="F308" s="1">
        <v>684</v>
      </c>
      <c r="G308" s="1" t="s">
        <v>230</v>
      </c>
      <c r="H308" s="1">
        <v>38832</v>
      </c>
      <c r="K308" s="33"/>
      <c r="L308" s="34"/>
    </row>
    <row r="309" spans="5:12" x14ac:dyDescent="0.2">
      <c r="E309" s="3">
        <v>90006863</v>
      </c>
      <c r="F309" s="1">
        <v>686</v>
      </c>
      <c r="G309" s="1" t="s">
        <v>231</v>
      </c>
      <c r="H309" s="1">
        <v>2933</v>
      </c>
      <c r="K309" s="33"/>
      <c r="L309" s="34"/>
    </row>
    <row r="310" spans="5:12" x14ac:dyDescent="0.2">
      <c r="E310" s="3">
        <v>90006873</v>
      </c>
      <c r="F310" s="1">
        <v>687</v>
      </c>
      <c r="G310" s="1" t="s">
        <v>232</v>
      </c>
      <c r="H310" s="1">
        <v>1424</v>
      </c>
      <c r="K310" s="33"/>
      <c r="L310" s="34"/>
    </row>
    <row r="311" spans="5:12" x14ac:dyDescent="0.2">
      <c r="E311" s="3">
        <v>90006893</v>
      </c>
      <c r="F311" s="1">
        <v>689</v>
      </c>
      <c r="G311" s="1" t="s">
        <v>233</v>
      </c>
      <c r="H311" s="1">
        <v>3032</v>
      </c>
      <c r="K311" s="33"/>
      <c r="L311" s="34"/>
    </row>
    <row r="312" spans="5:12" x14ac:dyDescent="0.2">
      <c r="E312" s="3">
        <v>90006913</v>
      </c>
      <c r="F312" s="1">
        <v>691</v>
      </c>
      <c r="G312" s="1" t="s">
        <v>234</v>
      </c>
      <c r="H312" s="1">
        <v>2598</v>
      </c>
      <c r="K312" s="33"/>
      <c r="L312" s="34"/>
    </row>
    <row r="313" spans="5:12" x14ac:dyDescent="0.2">
      <c r="E313" s="3">
        <v>90006943</v>
      </c>
      <c r="F313" s="1">
        <v>694</v>
      </c>
      <c r="G313" s="1" t="s">
        <v>235</v>
      </c>
      <c r="H313" s="1">
        <v>28483</v>
      </c>
      <c r="K313" s="33"/>
      <c r="L313" s="34"/>
    </row>
    <row r="314" spans="5:12" x14ac:dyDescent="0.2">
      <c r="E314" s="3">
        <v>90006973</v>
      </c>
      <c r="F314" s="1">
        <v>697</v>
      </c>
      <c r="G314" s="1" t="s">
        <v>236</v>
      </c>
      <c r="H314" s="1">
        <v>1164</v>
      </c>
      <c r="K314" s="33"/>
      <c r="L314" s="34"/>
    </row>
    <row r="315" spans="5:12" x14ac:dyDescent="0.2">
      <c r="E315" s="3">
        <v>90006983</v>
      </c>
      <c r="F315" s="1">
        <v>698</v>
      </c>
      <c r="G315" s="1" t="s">
        <v>237</v>
      </c>
      <c r="H315" s="1">
        <v>65286</v>
      </c>
      <c r="K315" s="33"/>
      <c r="L315" s="34"/>
    </row>
    <row r="316" spans="5:12" x14ac:dyDescent="0.2">
      <c r="E316" s="3">
        <v>90007003</v>
      </c>
      <c r="F316" s="1">
        <v>700</v>
      </c>
      <c r="G316" s="1" t="s">
        <v>238</v>
      </c>
      <c r="H316" s="1">
        <v>4758</v>
      </c>
      <c r="K316" s="33"/>
      <c r="L316" s="34"/>
    </row>
    <row r="317" spans="5:12" x14ac:dyDescent="0.2">
      <c r="E317" s="3">
        <v>90007023</v>
      </c>
      <c r="F317" s="1">
        <v>702</v>
      </c>
      <c r="G317" s="1" t="s">
        <v>239</v>
      </c>
      <c r="H317" s="1">
        <v>4124</v>
      </c>
      <c r="K317" s="33"/>
      <c r="L317" s="34"/>
    </row>
    <row r="318" spans="5:12" x14ac:dyDescent="0.2">
      <c r="E318" s="3">
        <v>90007043</v>
      </c>
      <c r="F318" s="1">
        <v>704</v>
      </c>
      <c r="G318" s="1" t="s">
        <v>240</v>
      </c>
      <c r="H318" s="1">
        <v>6436</v>
      </c>
      <c r="K318" s="33"/>
      <c r="L318" s="34"/>
    </row>
    <row r="319" spans="5:12" x14ac:dyDescent="0.2">
      <c r="E319" s="3">
        <v>90007073</v>
      </c>
      <c r="F319" s="1">
        <v>707</v>
      </c>
      <c r="G319" s="1" t="s">
        <v>241</v>
      </c>
      <c r="H319" s="1">
        <v>1902</v>
      </c>
      <c r="K319" s="33"/>
      <c r="L319" s="34"/>
    </row>
    <row r="320" spans="5:12" x14ac:dyDescent="0.2">
      <c r="E320" s="3">
        <v>90007293</v>
      </c>
      <c r="F320" s="1">
        <v>729</v>
      </c>
      <c r="G320" s="1" t="s">
        <v>243</v>
      </c>
      <c r="H320" s="1">
        <v>8847</v>
      </c>
      <c r="K320" s="33"/>
      <c r="L320" s="34"/>
    </row>
    <row r="321" spans="5:12" x14ac:dyDescent="0.2">
      <c r="E321" s="3">
        <v>90007323</v>
      </c>
      <c r="F321" s="1">
        <v>732</v>
      </c>
      <c r="G321" s="1" t="s">
        <v>244</v>
      </c>
      <c r="H321" s="1">
        <v>3344</v>
      </c>
      <c r="K321" s="33"/>
      <c r="L321" s="34"/>
    </row>
    <row r="322" spans="5:12" x14ac:dyDescent="0.2">
      <c r="E322" s="3">
        <v>90007343</v>
      </c>
      <c r="F322" s="1">
        <v>734</v>
      </c>
      <c r="G322" s="1" t="s">
        <v>245</v>
      </c>
      <c r="H322" s="1">
        <v>51100</v>
      </c>
      <c r="K322" s="33"/>
      <c r="L322" s="34"/>
    </row>
    <row r="323" spans="5:12" x14ac:dyDescent="0.2">
      <c r="E323" s="3">
        <v>90007903</v>
      </c>
      <c r="F323" s="1">
        <v>790</v>
      </c>
      <c r="G323" s="1" t="s">
        <v>269</v>
      </c>
      <c r="H323" s="1">
        <v>23515</v>
      </c>
      <c r="K323" s="33"/>
      <c r="L323" s="34"/>
    </row>
    <row r="324" spans="5:12" x14ac:dyDescent="0.2">
      <c r="E324" s="3">
        <v>90007383</v>
      </c>
      <c r="F324" s="1">
        <v>738</v>
      </c>
      <c r="G324" s="1" t="s">
        <v>246</v>
      </c>
      <c r="H324" s="1">
        <v>2974</v>
      </c>
      <c r="K324" s="33"/>
      <c r="L324" s="34"/>
    </row>
    <row r="325" spans="5:12" x14ac:dyDescent="0.2">
      <c r="E325" s="3">
        <v>90007393</v>
      </c>
      <c r="F325" s="1">
        <v>739</v>
      </c>
      <c r="G325" s="1" t="s">
        <v>247</v>
      </c>
      <c r="H325" s="1">
        <v>3216</v>
      </c>
      <c r="K325" s="33"/>
      <c r="L325" s="34"/>
    </row>
    <row r="326" spans="5:12" x14ac:dyDescent="0.2">
      <c r="E326" s="3">
        <v>90007403</v>
      </c>
      <c r="F326" s="1">
        <v>740</v>
      </c>
      <c r="G326" s="1" t="s">
        <v>248</v>
      </c>
      <c r="H326" s="1">
        <v>31843</v>
      </c>
      <c r="K326" s="33"/>
      <c r="L326" s="34"/>
    </row>
    <row r="327" spans="5:12" x14ac:dyDescent="0.2">
      <c r="E327" s="3">
        <v>90007423</v>
      </c>
      <c r="F327" s="1">
        <v>742</v>
      </c>
      <c r="G327" s="1" t="s">
        <v>249</v>
      </c>
      <c r="H327" s="1">
        <v>978</v>
      </c>
      <c r="K327" s="33"/>
      <c r="L327" s="34"/>
    </row>
    <row r="328" spans="5:12" x14ac:dyDescent="0.2">
      <c r="E328" s="3">
        <v>90007433</v>
      </c>
      <c r="F328" s="1">
        <v>743</v>
      </c>
      <c r="G328" s="1" t="s">
        <v>250</v>
      </c>
      <c r="H328" s="1">
        <v>66160</v>
      </c>
      <c r="K328" s="33"/>
      <c r="L328" s="34"/>
    </row>
    <row r="329" spans="5:12" x14ac:dyDescent="0.2">
      <c r="E329" s="3">
        <v>90007463</v>
      </c>
      <c r="F329" s="1">
        <v>746</v>
      </c>
      <c r="G329" s="1" t="s">
        <v>251</v>
      </c>
      <c r="H329" s="1">
        <v>4713</v>
      </c>
      <c r="K329" s="33"/>
      <c r="L329" s="34"/>
    </row>
    <row r="330" spans="5:12" x14ac:dyDescent="0.2">
      <c r="E330" s="3">
        <v>90007473</v>
      </c>
      <c r="F330" s="1">
        <v>747</v>
      </c>
      <c r="G330" s="1" t="s">
        <v>252</v>
      </c>
      <c r="H330" s="1">
        <v>1283</v>
      </c>
      <c r="K330" s="33"/>
      <c r="L330" s="34"/>
    </row>
    <row r="331" spans="5:12" x14ac:dyDescent="0.2">
      <c r="E331" s="1">
        <v>90007483</v>
      </c>
      <c r="F331" s="1">
        <v>748</v>
      </c>
      <c r="G331" s="1" t="s">
        <v>253</v>
      </c>
      <c r="H331" s="1">
        <v>4837</v>
      </c>
      <c r="K331" s="33"/>
      <c r="L331" s="34"/>
    </row>
    <row r="332" spans="5:12" x14ac:dyDescent="0.2">
      <c r="E332" s="3">
        <v>90007913</v>
      </c>
      <c r="F332" s="1">
        <v>791</v>
      </c>
      <c r="G332" s="1" t="s">
        <v>270</v>
      </c>
      <c r="H332" s="1">
        <v>4931</v>
      </c>
      <c r="K332" s="33"/>
      <c r="L332" s="34"/>
    </row>
    <row r="333" spans="5:12" x14ac:dyDescent="0.2">
      <c r="E333" s="3">
        <v>90007493</v>
      </c>
      <c r="F333" s="1">
        <v>749</v>
      </c>
      <c r="G333" s="1" t="s">
        <v>254</v>
      </c>
      <c r="H333" s="1">
        <v>21290</v>
      </c>
      <c r="K333" s="33"/>
      <c r="L333" s="34"/>
    </row>
    <row r="334" spans="5:12" x14ac:dyDescent="0.2">
      <c r="E334" s="1">
        <v>90007513</v>
      </c>
      <c r="F334" s="1">
        <v>751</v>
      </c>
      <c r="G334" s="1" t="s">
        <v>255</v>
      </c>
      <c r="H334" s="1">
        <v>2828</v>
      </c>
      <c r="K334" s="33"/>
      <c r="L334" s="34"/>
    </row>
    <row r="335" spans="5:12" x14ac:dyDescent="0.2">
      <c r="E335" s="3">
        <v>90007533</v>
      </c>
      <c r="F335" s="1">
        <v>753</v>
      </c>
      <c r="G335" s="1" t="s">
        <v>256</v>
      </c>
      <c r="H335" s="1">
        <v>22595</v>
      </c>
      <c r="K335" s="33"/>
      <c r="L335" s="34"/>
    </row>
    <row r="336" spans="5:12" x14ac:dyDescent="0.2">
      <c r="E336" s="3">
        <v>90007553</v>
      </c>
      <c r="F336" s="1">
        <v>755</v>
      </c>
      <c r="G336" s="1" t="s">
        <v>257</v>
      </c>
      <c r="H336" s="1">
        <v>6158</v>
      </c>
      <c r="K336" s="33"/>
      <c r="L336" s="34"/>
    </row>
    <row r="337" spans="5:12" x14ac:dyDescent="0.2">
      <c r="E337" s="3">
        <v>90007583</v>
      </c>
      <c r="F337" s="1">
        <v>758</v>
      </c>
      <c r="G337" s="1" t="s">
        <v>258</v>
      </c>
      <c r="H337" s="1">
        <v>8126</v>
      </c>
      <c r="K337" s="33"/>
      <c r="L337" s="34"/>
    </row>
    <row r="338" spans="5:12" x14ac:dyDescent="0.2">
      <c r="E338" s="3">
        <v>90007593</v>
      </c>
      <c r="F338" s="1">
        <v>759</v>
      </c>
      <c r="G338" s="1" t="s">
        <v>259</v>
      </c>
      <c r="H338" s="1">
        <v>1873</v>
      </c>
      <c r="K338" s="33"/>
      <c r="L338" s="34"/>
    </row>
    <row r="339" spans="5:12" x14ac:dyDescent="0.2">
      <c r="E339" s="3">
        <v>90007613</v>
      </c>
      <c r="F339" s="1">
        <v>761</v>
      </c>
      <c r="G339" s="1" t="s">
        <v>260</v>
      </c>
      <c r="H339" s="1">
        <v>8410</v>
      </c>
      <c r="K339" s="33"/>
      <c r="L339" s="34"/>
    </row>
    <row r="340" spans="5:12" x14ac:dyDescent="0.2">
      <c r="E340" s="3">
        <v>90007623</v>
      </c>
      <c r="F340" s="1">
        <v>762</v>
      </c>
      <c r="G340" s="1" t="s">
        <v>261</v>
      </c>
      <c r="H340" s="1">
        <v>3637</v>
      </c>
      <c r="K340" s="33"/>
      <c r="L340" s="34"/>
    </row>
    <row r="341" spans="5:12" x14ac:dyDescent="0.2">
      <c r="E341" s="3">
        <v>90007653</v>
      </c>
      <c r="F341" s="1">
        <v>765</v>
      </c>
      <c r="G341" s="1" t="s">
        <v>262</v>
      </c>
      <c r="H341" s="1">
        <v>10274</v>
      </c>
      <c r="K341" s="33"/>
      <c r="L341" s="34"/>
    </row>
    <row r="342" spans="5:12" x14ac:dyDescent="0.2">
      <c r="E342" s="3">
        <v>90007683</v>
      </c>
      <c r="F342" s="1">
        <v>768</v>
      </c>
      <c r="G342" s="1" t="s">
        <v>263</v>
      </c>
      <c r="H342" s="1">
        <v>2368</v>
      </c>
      <c r="K342" s="33"/>
      <c r="L342" s="34"/>
    </row>
    <row r="343" spans="5:12" x14ac:dyDescent="0.2">
      <c r="E343" s="1">
        <v>90007773</v>
      </c>
      <c r="F343" s="1">
        <v>777</v>
      </c>
      <c r="G343" s="1" t="s">
        <v>264</v>
      </c>
      <c r="H343" s="1">
        <v>7172</v>
      </c>
      <c r="K343" s="33"/>
      <c r="L343" s="34"/>
    </row>
    <row r="344" spans="5:12" x14ac:dyDescent="0.2">
      <c r="E344" s="3">
        <v>90007783</v>
      </c>
      <c r="F344" s="1">
        <v>778</v>
      </c>
      <c r="G344" s="1" t="s">
        <v>265</v>
      </c>
      <c r="H344" s="1">
        <v>6708</v>
      </c>
      <c r="K344" s="33"/>
      <c r="L344" s="34"/>
    </row>
    <row r="345" spans="5:12" x14ac:dyDescent="0.2">
      <c r="E345" s="3">
        <v>90007813</v>
      </c>
      <c r="F345" s="1">
        <v>781</v>
      </c>
      <c r="G345" s="1" t="s">
        <v>266</v>
      </c>
      <c r="H345" s="1">
        <v>3496</v>
      </c>
      <c r="K345" s="33"/>
      <c r="L345" s="34"/>
    </row>
    <row r="346" spans="5:12" x14ac:dyDescent="0.2">
      <c r="E346" s="3">
        <v>90007833</v>
      </c>
      <c r="F346" s="1">
        <v>783</v>
      </c>
      <c r="G346" s="1" t="s">
        <v>267</v>
      </c>
      <c r="H346" s="1">
        <v>6377</v>
      </c>
      <c r="K346" s="33"/>
      <c r="L346" s="34"/>
    </row>
    <row r="347" spans="5:12" x14ac:dyDescent="0.2">
      <c r="E347" s="3">
        <v>90008313</v>
      </c>
      <c r="F347" s="1">
        <v>831</v>
      </c>
      <c r="G347" s="1" t="s">
        <v>271</v>
      </c>
      <c r="H347" s="1">
        <v>4625</v>
      </c>
      <c r="K347" s="33"/>
      <c r="L347" s="34"/>
    </row>
    <row r="348" spans="5:12" x14ac:dyDescent="0.2">
      <c r="E348" s="3">
        <v>90008323</v>
      </c>
      <c r="F348" s="1">
        <v>832</v>
      </c>
      <c r="G348" s="1" t="s">
        <v>272</v>
      </c>
      <c r="H348" s="1">
        <v>3731</v>
      </c>
      <c r="K348" s="33"/>
      <c r="L348" s="34"/>
    </row>
    <row r="349" spans="5:12" x14ac:dyDescent="0.2">
      <c r="E349" s="3">
        <v>90008333</v>
      </c>
      <c r="F349" s="1">
        <v>833</v>
      </c>
      <c r="G349" s="1" t="s">
        <v>273</v>
      </c>
      <c r="H349" s="1">
        <v>1705</v>
      </c>
      <c r="K349" s="33"/>
      <c r="L349" s="34"/>
    </row>
    <row r="350" spans="5:12" x14ac:dyDescent="0.2">
      <c r="E350" s="3">
        <v>90008343</v>
      </c>
      <c r="F350" s="1">
        <v>834</v>
      </c>
      <c r="G350" s="1" t="s">
        <v>274</v>
      </c>
      <c r="H350" s="1">
        <v>5844</v>
      </c>
      <c r="K350" s="33"/>
      <c r="L350" s="34"/>
    </row>
    <row r="351" spans="5:12" x14ac:dyDescent="0.2">
      <c r="E351" s="3">
        <v>90008373</v>
      </c>
      <c r="F351" s="1">
        <v>837</v>
      </c>
      <c r="G351" s="1" t="s">
        <v>275</v>
      </c>
      <c r="H351" s="1">
        <v>255050</v>
      </c>
      <c r="K351" s="33"/>
      <c r="L351" s="34"/>
    </row>
    <row r="352" spans="5:12" x14ac:dyDescent="0.2">
      <c r="E352" s="3">
        <v>90008443</v>
      </c>
      <c r="F352" s="1">
        <v>844</v>
      </c>
      <c r="G352" s="1" t="s">
        <v>276</v>
      </c>
      <c r="H352" s="1">
        <v>1412</v>
      </c>
      <c r="K352" s="33"/>
      <c r="L352" s="34"/>
    </row>
    <row r="353" spans="5:12" x14ac:dyDescent="0.2">
      <c r="E353" s="3">
        <v>90008453</v>
      </c>
      <c r="F353" s="1">
        <v>845</v>
      </c>
      <c r="G353" s="1" t="s">
        <v>277</v>
      </c>
      <c r="H353" s="1">
        <v>2831</v>
      </c>
      <c r="K353" s="33"/>
      <c r="L353" s="34"/>
    </row>
    <row r="354" spans="5:12" x14ac:dyDescent="0.2">
      <c r="E354" s="3">
        <v>90008463</v>
      </c>
      <c r="F354" s="1">
        <v>846</v>
      </c>
      <c r="G354" s="1" t="s">
        <v>278</v>
      </c>
      <c r="H354" s="1">
        <v>4758</v>
      </c>
      <c r="K354" s="33"/>
      <c r="L354" s="34"/>
    </row>
    <row r="355" spans="5:12" x14ac:dyDescent="0.2">
      <c r="E355" s="3">
        <v>90008483</v>
      </c>
      <c r="F355" s="1">
        <v>848</v>
      </c>
      <c r="G355" s="1" t="s">
        <v>279</v>
      </c>
      <c r="H355" s="1">
        <v>4066</v>
      </c>
      <c r="K355" s="33"/>
      <c r="L355" s="34"/>
    </row>
    <row r="356" spans="5:12" x14ac:dyDescent="0.2">
      <c r="E356" s="3">
        <v>90008493</v>
      </c>
      <c r="F356" s="1">
        <v>849</v>
      </c>
      <c r="G356" s="1" t="s">
        <v>280</v>
      </c>
      <c r="H356" s="1">
        <v>2849</v>
      </c>
      <c r="K356" s="33"/>
      <c r="L356" s="34"/>
    </row>
    <row r="357" spans="5:12" x14ac:dyDescent="0.2">
      <c r="E357" s="3">
        <v>90008503</v>
      </c>
      <c r="F357" s="1">
        <v>850</v>
      </c>
      <c r="G357" s="1" t="s">
        <v>281</v>
      </c>
      <c r="H357" s="1">
        <v>2368</v>
      </c>
      <c r="K357" s="33"/>
      <c r="L357" s="34"/>
    </row>
    <row r="358" spans="5:12" x14ac:dyDescent="0.2">
      <c r="E358" s="3">
        <v>90008513</v>
      </c>
      <c r="F358" s="1">
        <v>851</v>
      </c>
      <c r="G358" s="1" t="s">
        <v>282</v>
      </c>
      <c r="H358" s="1">
        <v>21018</v>
      </c>
      <c r="K358" s="33"/>
      <c r="L358" s="34"/>
    </row>
    <row r="359" spans="5:12" x14ac:dyDescent="0.2">
      <c r="E359" s="3">
        <v>90008533</v>
      </c>
      <c r="F359" s="1">
        <v>853</v>
      </c>
      <c r="G359" s="1" t="s">
        <v>283</v>
      </c>
      <c r="H359" s="1">
        <v>201863</v>
      </c>
      <c r="K359" s="33"/>
      <c r="L359" s="34"/>
    </row>
    <row r="360" spans="5:12" x14ac:dyDescent="0.2">
      <c r="E360" s="3">
        <v>90008573</v>
      </c>
      <c r="F360" s="1">
        <v>857</v>
      </c>
      <c r="G360" s="1" t="s">
        <v>285</v>
      </c>
      <c r="H360" s="1">
        <v>2313</v>
      </c>
      <c r="K360" s="33"/>
      <c r="L360" s="34"/>
    </row>
    <row r="361" spans="5:12" x14ac:dyDescent="0.2">
      <c r="E361" s="3">
        <v>90008583</v>
      </c>
      <c r="F361" s="1">
        <v>858</v>
      </c>
      <c r="G361" s="1" t="s">
        <v>286</v>
      </c>
      <c r="H361" s="1">
        <v>41338</v>
      </c>
      <c r="K361" s="33"/>
      <c r="L361" s="34"/>
    </row>
    <row r="362" spans="5:12" x14ac:dyDescent="0.2">
      <c r="E362" s="3">
        <v>90008593</v>
      </c>
      <c r="F362" s="1">
        <v>859</v>
      </c>
      <c r="G362" s="1" t="s">
        <v>287</v>
      </c>
      <c r="H362" s="1">
        <v>6525</v>
      </c>
      <c r="K362" s="33"/>
      <c r="L362" s="34"/>
    </row>
    <row r="363" spans="5:12" x14ac:dyDescent="0.2">
      <c r="E363" s="3">
        <v>90008863</v>
      </c>
      <c r="F363" s="1">
        <v>886</v>
      </c>
      <c r="G363" s="1" t="s">
        <v>288</v>
      </c>
      <c r="H363" s="1">
        <v>12533</v>
      </c>
      <c r="K363" s="33"/>
      <c r="L363" s="34"/>
    </row>
    <row r="364" spans="5:12" x14ac:dyDescent="0.2">
      <c r="E364" s="3">
        <v>90008873</v>
      </c>
      <c r="F364" s="1">
        <v>887</v>
      </c>
      <c r="G364" s="1" t="s">
        <v>289</v>
      </c>
      <c r="H364" s="1">
        <v>4568</v>
      </c>
      <c r="K364" s="33"/>
      <c r="L364" s="34"/>
    </row>
    <row r="365" spans="5:12" x14ac:dyDescent="0.2">
      <c r="E365" s="3">
        <v>90008893</v>
      </c>
      <c r="F365" s="1">
        <v>889</v>
      </c>
      <c r="G365" s="1" t="s">
        <v>290</v>
      </c>
      <c r="H365" s="1">
        <v>2491</v>
      </c>
      <c r="K365" s="33"/>
      <c r="L365" s="34"/>
    </row>
    <row r="366" spans="5:12" x14ac:dyDescent="0.2">
      <c r="E366" s="3">
        <v>90008903</v>
      </c>
      <c r="F366" s="1">
        <v>890</v>
      </c>
      <c r="G366" s="1" t="s">
        <v>291</v>
      </c>
      <c r="H366" s="1">
        <v>1139</v>
      </c>
      <c r="K366" s="33"/>
      <c r="L366" s="34"/>
    </row>
    <row r="367" spans="5:12" x14ac:dyDescent="0.2">
      <c r="E367" s="3">
        <v>90008923</v>
      </c>
      <c r="F367" s="1">
        <v>892</v>
      </c>
      <c r="G367" s="1" t="s">
        <v>292</v>
      </c>
      <c r="H367" s="1">
        <v>3615</v>
      </c>
      <c r="K367" s="33"/>
      <c r="L367" s="34"/>
    </row>
    <row r="368" spans="5:12" x14ac:dyDescent="0.2">
      <c r="E368" s="3">
        <v>90008933</v>
      </c>
      <c r="F368" s="1">
        <v>893</v>
      </c>
      <c r="G368" s="1" t="s">
        <v>293</v>
      </c>
      <c r="H368" s="1">
        <v>7500</v>
      </c>
      <c r="K368" s="33"/>
      <c r="L368" s="34"/>
    </row>
    <row r="369" spans="5:12" x14ac:dyDescent="0.2">
      <c r="E369" s="3">
        <v>90008953</v>
      </c>
      <c r="F369" s="1">
        <v>895</v>
      </c>
      <c r="G369" s="1" t="s">
        <v>294</v>
      </c>
      <c r="H369" s="1">
        <v>14938</v>
      </c>
      <c r="K369" s="33"/>
      <c r="L369" s="34"/>
    </row>
    <row r="370" spans="5:12" x14ac:dyDescent="0.2">
      <c r="E370" s="3">
        <v>90007853</v>
      </c>
      <c r="F370" s="1">
        <v>785</v>
      </c>
      <c r="G370" s="1" t="s">
        <v>268</v>
      </c>
      <c r="H370" s="1">
        <v>2589</v>
      </c>
      <c r="K370" s="33"/>
      <c r="L370" s="34"/>
    </row>
    <row r="371" spans="5:12" x14ac:dyDescent="0.2">
      <c r="E371" s="3">
        <v>90009053</v>
      </c>
      <c r="F371" s="1">
        <v>905</v>
      </c>
      <c r="G371" s="1" t="s">
        <v>295</v>
      </c>
      <c r="H371" s="1">
        <v>68956</v>
      </c>
      <c r="K371" s="33"/>
      <c r="L371" s="34"/>
    </row>
    <row r="372" spans="5:12" x14ac:dyDescent="0.2">
      <c r="E372" s="3">
        <v>90009083</v>
      </c>
      <c r="F372" s="1">
        <v>908</v>
      </c>
      <c r="G372" s="1" t="s">
        <v>296</v>
      </c>
      <c r="H372" s="1">
        <v>20694</v>
      </c>
      <c r="K372" s="33"/>
      <c r="L372" s="34"/>
    </row>
    <row r="373" spans="5:12" x14ac:dyDescent="0.2">
      <c r="E373" s="3">
        <v>90000923</v>
      </c>
      <c r="F373" s="1">
        <v>92</v>
      </c>
      <c r="G373" s="1" t="s">
        <v>52</v>
      </c>
      <c r="H373" s="1">
        <v>247443</v>
      </c>
      <c r="K373" s="33"/>
      <c r="L373" s="34"/>
    </row>
    <row r="374" spans="5:12" x14ac:dyDescent="0.2">
      <c r="E374" s="3">
        <v>90009153</v>
      </c>
      <c r="F374" s="1">
        <v>915</v>
      </c>
      <c r="G374" s="1" t="s">
        <v>297</v>
      </c>
      <c r="H374" s="1">
        <v>19727</v>
      </c>
      <c r="K374" s="33"/>
      <c r="L374" s="34"/>
    </row>
    <row r="375" spans="5:12" x14ac:dyDescent="0.2">
      <c r="E375" s="3">
        <v>90009183</v>
      </c>
      <c r="F375" s="1">
        <v>918</v>
      </c>
      <c r="G375" s="1" t="s">
        <v>298</v>
      </c>
      <c r="H375" s="1">
        <v>2245</v>
      </c>
      <c r="K375" s="33"/>
      <c r="L375" s="34"/>
    </row>
    <row r="376" spans="5:12" x14ac:dyDescent="0.2">
      <c r="E376" s="3">
        <v>90009213</v>
      </c>
      <c r="F376" s="1">
        <v>921</v>
      </c>
      <c r="G376" s="1" t="s">
        <v>299</v>
      </c>
      <c r="H376" s="1">
        <v>1895</v>
      </c>
      <c r="K376" s="33"/>
      <c r="L376" s="34"/>
    </row>
    <row r="377" spans="5:12" x14ac:dyDescent="0.2">
      <c r="E377" s="3">
        <v>90009223</v>
      </c>
      <c r="F377" s="1">
        <v>922</v>
      </c>
      <c r="G377" s="1" t="s">
        <v>300</v>
      </c>
      <c r="H377" s="1">
        <v>4469</v>
      </c>
      <c r="K377" s="33"/>
      <c r="L377" s="34"/>
    </row>
    <row r="378" spans="5:12" x14ac:dyDescent="0.2">
      <c r="E378" s="3">
        <v>90009243</v>
      </c>
      <c r="F378" s="1">
        <v>924</v>
      </c>
      <c r="G378" s="1" t="s">
        <v>301</v>
      </c>
      <c r="H378" s="1">
        <v>2936</v>
      </c>
      <c r="K378" s="33"/>
      <c r="L378" s="34"/>
    </row>
    <row r="379" spans="5:12" x14ac:dyDescent="0.2">
      <c r="E379" s="1">
        <v>90009253</v>
      </c>
      <c r="F379" s="1">
        <v>925</v>
      </c>
      <c r="G379" s="1" t="s">
        <v>302</v>
      </c>
      <c r="H379" s="1">
        <v>3387</v>
      </c>
      <c r="K379" s="33"/>
      <c r="L379" s="34"/>
    </row>
    <row r="380" spans="5:12" x14ac:dyDescent="0.2">
      <c r="E380" s="1">
        <v>90009273</v>
      </c>
      <c r="F380" s="1">
        <v>927</v>
      </c>
      <c r="G380" s="1" t="s">
        <v>303</v>
      </c>
      <c r="H380" s="1">
        <v>28811</v>
      </c>
      <c r="K380" s="33"/>
      <c r="L380" s="34"/>
    </row>
    <row r="381" spans="5:12" x14ac:dyDescent="0.2">
      <c r="E381" s="3">
        <v>90009313</v>
      </c>
      <c r="F381" s="1">
        <v>931</v>
      </c>
      <c r="G381" s="1" t="s">
        <v>304</v>
      </c>
      <c r="H381" s="1">
        <v>5877</v>
      </c>
      <c r="K381" s="33"/>
      <c r="L381" s="34"/>
    </row>
    <row r="382" spans="5:12" x14ac:dyDescent="0.2">
      <c r="E382" s="3">
        <v>90009343</v>
      </c>
      <c r="F382" s="1">
        <v>934</v>
      </c>
      <c r="G382" s="1" t="s">
        <v>305</v>
      </c>
      <c r="H382" s="1">
        <v>2656</v>
      </c>
      <c r="K382" s="33"/>
      <c r="L382" s="34"/>
    </row>
    <row r="383" spans="5:12" x14ac:dyDescent="0.2">
      <c r="E383" s="3">
        <v>90009353</v>
      </c>
      <c r="F383" s="1">
        <v>935</v>
      </c>
      <c r="G383" s="1" t="s">
        <v>306</v>
      </c>
      <c r="H383" s="1">
        <v>2927</v>
      </c>
      <c r="K383" s="33"/>
      <c r="L383" s="34"/>
    </row>
    <row r="384" spans="5:12" x14ac:dyDescent="0.2">
      <c r="E384" s="3">
        <v>90009363</v>
      </c>
      <c r="F384" s="1">
        <v>936</v>
      </c>
      <c r="G384" s="1" t="s">
        <v>307</v>
      </c>
      <c r="H384" s="1">
        <v>6275</v>
      </c>
      <c r="K384" s="33"/>
      <c r="L384" s="34"/>
    </row>
    <row r="385" spans="5:12" x14ac:dyDescent="0.2">
      <c r="E385" s="3">
        <v>90009463</v>
      </c>
      <c r="F385" s="1">
        <v>946</v>
      </c>
      <c r="G385" s="1" t="s">
        <v>323</v>
      </c>
      <c r="H385" s="1">
        <v>6291</v>
      </c>
      <c r="K385" s="33"/>
      <c r="L385" s="34"/>
    </row>
    <row r="386" spans="5:12" x14ac:dyDescent="0.2">
      <c r="E386" s="3">
        <v>90009763</v>
      </c>
      <c r="F386" s="1">
        <v>976</v>
      </c>
      <c r="G386" s="1" t="s">
        <v>308</v>
      </c>
      <c r="H386" s="1">
        <v>3765</v>
      </c>
      <c r="K386" s="33"/>
      <c r="L386" s="34"/>
    </row>
    <row r="387" spans="5:12" x14ac:dyDescent="0.2">
      <c r="E387" s="1">
        <v>90009773</v>
      </c>
      <c r="F387" s="1">
        <v>977</v>
      </c>
      <c r="G387" s="1" t="s">
        <v>309</v>
      </c>
      <c r="H387" s="1">
        <v>15369</v>
      </c>
      <c r="K387" s="33"/>
      <c r="L387" s="34"/>
    </row>
    <row r="388" spans="5:12" x14ac:dyDescent="0.2">
      <c r="E388" s="3">
        <v>90009803</v>
      </c>
      <c r="F388" s="1">
        <v>980</v>
      </c>
      <c r="G388" s="1" t="s">
        <v>310</v>
      </c>
      <c r="H388" s="1">
        <v>33677</v>
      </c>
      <c r="K388" s="33"/>
      <c r="L388" s="34"/>
    </row>
    <row r="389" spans="5:12" x14ac:dyDescent="0.2">
      <c r="E389" s="3">
        <v>90009813</v>
      </c>
      <c r="F389" s="1">
        <v>981</v>
      </c>
      <c r="G389" s="1" t="s">
        <v>311</v>
      </c>
      <c r="H389" s="1">
        <v>2207</v>
      </c>
      <c r="K389" s="33"/>
      <c r="L389" s="34"/>
    </row>
    <row r="390" spans="5:12" x14ac:dyDescent="0.2">
      <c r="E390" s="1">
        <v>90009893</v>
      </c>
      <c r="F390" s="1">
        <v>989</v>
      </c>
      <c r="G390" s="1" t="s">
        <v>312</v>
      </c>
      <c r="H390" s="1">
        <v>5316</v>
      </c>
      <c r="K390" s="33"/>
      <c r="L390" s="34"/>
    </row>
    <row r="391" spans="5:12" x14ac:dyDescent="0.2">
      <c r="E391" s="3">
        <v>90009923</v>
      </c>
      <c r="F391" s="1">
        <v>992</v>
      </c>
      <c r="G391" s="1" t="s">
        <v>313</v>
      </c>
      <c r="H391" s="1">
        <v>17971</v>
      </c>
      <c r="K391" s="33"/>
      <c r="L391" s="34"/>
    </row>
    <row r="392" spans="5:12" x14ac:dyDescent="0.2">
      <c r="E392" s="1">
        <v>90000231</v>
      </c>
      <c r="F392" s="1">
        <v>90000231</v>
      </c>
      <c r="G392" s="33" t="s">
        <v>353</v>
      </c>
      <c r="K392" s="33"/>
      <c r="L392" s="34"/>
    </row>
    <row r="393" spans="5:12" x14ac:dyDescent="0.2">
      <c r="E393" s="1">
        <v>90000281</v>
      </c>
      <c r="F393" s="1">
        <v>90000281</v>
      </c>
      <c r="G393" s="33" t="s">
        <v>344</v>
      </c>
      <c r="L393" s="34"/>
    </row>
    <row r="394" spans="5:12" x14ac:dyDescent="0.2">
      <c r="E394" s="1">
        <v>90000381</v>
      </c>
      <c r="F394" s="1">
        <v>90000381</v>
      </c>
      <c r="G394" s="33" t="s">
        <v>345</v>
      </c>
      <c r="L394" s="34"/>
    </row>
    <row r="395" spans="5:12" x14ac:dyDescent="0.2">
      <c r="E395" s="1">
        <v>90000691</v>
      </c>
      <c r="F395" s="1">
        <v>90000691</v>
      </c>
      <c r="G395" s="33" t="s">
        <v>356</v>
      </c>
      <c r="L395" s="34"/>
    </row>
    <row r="396" spans="5:12" x14ac:dyDescent="0.2">
      <c r="E396" s="1">
        <v>90000851</v>
      </c>
      <c r="F396" s="1">
        <v>90000851</v>
      </c>
      <c r="G396" s="33" t="s">
        <v>350</v>
      </c>
      <c r="L396" s="34"/>
    </row>
    <row r="397" spans="5:12" x14ac:dyDescent="0.2">
      <c r="E397" s="1">
        <v>90000901</v>
      </c>
      <c r="F397" s="1">
        <v>90000901</v>
      </c>
      <c r="G397" s="33" t="s">
        <v>338</v>
      </c>
      <c r="L397" s="34"/>
    </row>
    <row r="398" spans="5:12" x14ac:dyDescent="0.2">
      <c r="E398" s="1">
        <v>90001171</v>
      </c>
      <c r="F398" s="1">
        <v>90001171</v>
      </c>
      <c r="G398" s="33" t="s">
        <v>378</v>
      </c>
      <c r="L398" s="34"/>
    </row>
    <row r="399" spans="5:12" x14ac:dyDescent="0.2">
      <c r="E399" s="1">
        <v>90001361</v>
      </c>
      <c r="F399" s="1">
        <v>90001361</v>
      </c>
      <c r="G399" s="33" t="s">
        <v>348</v>
      </c>
      <c r="L399" s="34"/>
    </row>
    <row r="400" spans="5:12" x14ac:dyDescent="0.2">
      <c r="E400" s="1">
        <v>90001481</v>
      </c>
      <c r="F400" s="1">
        <v>90001481</v>
      </c>
      <c r="G400" s="33" t="s">
        <v>341</v>
      </c>
      <c r="L400" s="34"/>
    </row>
    <row r="401" spans="5:15" x14ac:dyDescent="0.2">
      <c r="E401" s="1">
        <v>90001791</v>
      </c>
      <c r="F401" s="1">
        <v>90001791</v>
      </c>
      <c r="G401" s="33" t="s">
        <v>339</v>
      </c>
      <c r="L401" s="34"/>
    </row>
    <row r="402" spans="5:15" x14ac:dyDescent="0.2">
      <c r="E402" s="1">
        <v>90001801</v>
      </c>
      <c r="F402" s="1">
        <v>90001801</v>
      </c>
      <c r="G402" s="33" t="s">
        <v>349</v>
      </c>
      <c r="L402" s="34"/>
    </row>
    <row r="403" spans="5:15" x14ac:dyDescent="0.2">
      <c r="E403">
        <v>90002401</v>
      </c>
      <c r="F403" s="1">
        <v>90002401</v>
      </c>
      <c r="G403" s="33" t="s">
        <v>352</v>
      </c>
      <c r="L403" s="34"/>
    </row>
    <row r="404" spans="5:15" x14ac:dyDescent="0.2">
      <c r="E404">
        <v>90003031</v>
      </c>
      <c r="F404" s="1">
        <v>90003031</v>
      </c>
      <c r="G404" s="33" t="s">
        <v>355</v>
      </c>
      <c r="J404"/>
      <c r="O404" s="38"/>
    </row>
    <row r="405" spans="5:15" x14ac:dyDescent="0.2">
      <c r="E405">
        <v>90003941</v>
      </c>
      <c r="F405" s="1">
        <v>90003941</v>
      </c>
      <c r="G405" s="33" t="s">
        <v>372</v>
      </c>
      <c r="J405"/>
      <c r="O405" s="38"/>
    </row>
    <row r="406" spans="5:15" x14ac:dyDescent="0.2">
      <c r="E406">
        <v>90004041</v>
      </c>
      <c r="F406" s="1">
        <v>90004041</v>
      </c>
      <c r="G406" s="33" t="s">
        <v>472</v>
      </c>
      <c r="J406"/>
      <c r="O406" s="38"/>
    </row>
    <row r="407" spans="5:15" x14ac:dyDescent="0.2">
      <c r="E407">
        <v>90004951</v>
      </c>
      <c r="F407" s="1">
        <v>90004951</v>
      </c>
      <c r="G407" s="33" t="s">
        <v>357</v>
      </c>
      <c r="J407"/>
      <c r="O407" s="38"/>
    </row>
    <row r="408" spans="5:15" x14ac:dyDescent="0.2">
      <c r="E408">
        <v>90004961</v>
      </c>
      <c r="F408" s="1">
        <v>90004961</v>
      </c>
      <c r="G408" s="33" t="s">
        <v>354</v>
      </c>
      <c r="J408"/>
      <c r="O408" s="38"/>
    </row>
    <row r="409" spans="5:15" x14ac:dyDescent="0.2">
      <c r="E409">
        <v>90006471</v>
      </c>
      <c r="F409" s="1">
        <v>90006471</v>
      </c>
      <c r="G409" s="33" t="s">
        <v>340</v>
      </c>
      <c r="J409"/>
      <c r="O409" s="38"/>
    </row>
    <row r="410" spans="5:15" x14ac:dyDescent="0.2">
      <c r="E410">
        <v>90007291</v>
      </c>
      <c r="F410" s="1">
        <v>90007291</v>
      </c>
      <c r="G410" s="33" t="s">
        <v>351</v>
      </c>
      <c r="J410"/>
      <c r="O410" s="38"/>
    </row>
    <row r="411" spans="5:15" x14ac:dyDescent="0.2">
      <c r="E411">
        <v>90008441</v>
      </c>
      <c r="F411" s="1">
        <v>90008441</v>
      </c>
      <c r="G411" s="33" t="s">
        <v>347</v>
      </c>
      <c r="J411"/>
      <c r="O411" s="38"/>
    </row>
    <row r="412" spans="5:15" x14ac:dyDescent="0.2">
      <c r="E412">
        <v>90031161</v>
      </c>
      <c r="F412" s="1">
        <v>90031161</v>
      </c>
      <c r="G412" s="33" t="s">
        <v>336</v>
      </c>
      <c r="J412"/>
      <c r="O412" s="38"/>
    </row>
    <row r="413" spans="5:15" x14ac:dyDescent="0.2">
      <c r="E413">
        <v>90032731</v>
      </c>
      <c r="F413" s="1">
        <v>90032731</v>
      </c>
      <c r="G413" s="33" t="s">
        <v>346</v>
      </c>
      <c r="J413"/>
      <c r="O413" s="38"/>
    </row>
    <row r="414" spans="5:15" x14ac:dyDescent="0.2">
      <c r="E414">
        <v>90033141</v>
      </c>
      <c r="F414" s="1">
        <v>90033141</v>
      </c>
      <c r="G414" s="33" t="s">
        <v>368</v>
      </c>
      <c r="J414"/>
      <c r="O414" s="38"/>
    </row>
    <row r="415" spans="5:15" x14ac:dyDescent="0.2">
      <c r="E415">
        <v>90034021</v>
      </c>
      <c r="F415" s="1">
        <v>90034021</v>
      </c>
      <c r="G415" s="33" t="s">
        <v>468</v>
      </c>
      <c r="J415"/>
      <c r="O415" s="38"/>
    </row>
    <row r="416" spans="5:15" x14ac:dyDescent="0.2">
      <c r="E416">
        <v>90034091</v>
      </c>
      <c r="F416" s="1">
        <v>90034091</v>
      </c>
      <c r="G416" s="33" t="s">
        <v>343</v>
      </c>
      <c r="J416"/>
      <c r="O416" s="38"/>
    </row>
    <row r="417" spans="5:15" x14ac:dyDescent="0.2">
      <c r="E417">
        <v>90034101</v>
      </c>
      <c r="F417" s="1">
        <v>90034101</v>
      </c>
      <c r="G417" s="33" t="s">
        <v>337</v>
      </c>
      <c r="J417"/>
      <c r="O417" s="38"/>
    </row>
    <row r="418" spans="5:15" x14ac:dyDescent="0.2">
      <c r="E418">
        <v>90035101</v>
      </c>
      <c r="F418" s="1">
        <v>90035101</v>
      </c>
      <c r="G418" s="33" t="s">
        <v>426</v>
      </c>
      <c r="J418"/>
      <c r="O418" s="38"/>
    </row>
    <row r="419" spans="5:15" x14ac:dyDescent="0.2">
      <c r="E419">
        <v>90035401</v>
      </c>
      <c r="F419" s="1">
        <v>90035401</v>
      </c>
      <c r="G419" s="33" t="s">
        <v>358</v>
      </c>
      <c r="J419"/>
      <c r="O419" s="38"/>
    </row>
    <row r="420" spans="5:15" x14ac:dyDescent="0.2">
      <c r="E420">
        <v>90035411</v>
      </c>
      <c r="F420" s="1">
        <v>90035411</v>
      </c>
      <c r="G420" s="33" t="s">
        <v>415</v>
      </c>
      <c r="J420"/>
      <c r="O420" s="38"/>
    </row>
    <row r="421" spans="5:15" x14ac:dyDescent="0.2">
      <c r="E421">
        <v>90035421</v>
      </c>
      <c r="F421" s="1">
        <v>90035421</v>
      </c>
      <c r="G421" s="33" t="s">
        <v>363</v>
      </c>
      <c r="J421"/>
      <c r="O421" s="38"/>
    </row>
    <row r="422" spans="5:15" x14ac:dyDescent="0.2">
      <c r="E422">
        <v>90035431</v>
      </c>
      <c r="F422" s="1">
        <v>90035431</v>
      </c>
      <c r="G422" s="33" t="s">
        <v>366</v>
      </c>
      <c r="J422"/>
      <c r="O422" s="38"/>
    </row>
    <row r="423" spans="5:15" x14ac:dyDescent="0.2">
      <c r="E423">
        <v>90035441</v>
      </c>
      <c r="F423" s="1">
        <v>90035441</v>
      </c>
      <c r="G423" s="33" t="s">
        <v>361</v>
      </c>
      <c r="J423"/>
      <c r="O423" s="38"/>
    </row>
    <row r="424" spans="5:15" x14ac:dyDescent="0.2">
      <c r="E424">
        <v>90035451</v>
      </c>
      <c r="F424" s="1">
        <v>90035451</v>
      </c>
      <c r="G424" s="33" t="s">
        <v>359</v>
      </c>
      <c r="J424"/>
      <c r="O424" s="38"/>
    </row>
    <row r="425" spans="5:15" x14ac:dyDescent="0.2">
      <c r="E425">
        <v>90035461</v>
      </c>
      <c r="F425" s="1">
        <v>90035461</v>
      </c>
      <c r="G425" s="33" t="s">
        <v>473</v>
      </c>
      <c r="J425"/>
      <c r="O425" s="38"/>
    </row>
    <row r="426" spans="5:15" x14ac:dyDescent="0.2">
      <c r="E426">
        <v>90035471</v>
      </c>
      <c r="F426" s="1">
        <v>90035471</v>
      </c>
      <c r="G426" s="33" t="s">
        <v>367</v>
      </c>
      <c r="J426"/>
      <c r="O426" s="38"/>
    </row>
    <row r="427" spans="5:15" x14ac:dyDescent="0.2">
      <c r="E427">
        <v>90035481</v>
      </c>
      <c r="F427" s="1">
        <v>90035481</v>
      </c>
      <c r="G427" s="33" t="s">
        <v>360</v>
      </c>
      <c r="J427"/>
      <c r="O427" s="38"/>
    </row>
    <row r="428" spans="5:15" x14ac:dyDescent="0.2">
      <c r="E428">
        <v>90035491</v>
      </c>
      <c r="F428" s="1">
        <v>90035491</v>
      </c>
      <c r="G428" s="33" t="s">
        <v>362</v>
      </c>
      <c r="J428"/>
      <c r="O428" s="38"/>
    </row>
    <row r="429" spans="5:15" x14ac:dyDescent="0.2">
      <c r="E429">
        <v>90035501</v>
      </c>
      <c r="F429" s="1">
        <v>90035501</v>
      </c>
      <c r="G429" s="33" t="s">
        <v>427</v>
      </c>
      <c r="J429"/>
      <c r="O429" s="38"/>
    </row>
    <row r="430" spans="5:15" x14ac:dyDescent="0.2">
      <c r="E430">
        <v>90035521</v>
      </c>
      <c r="F430" s="1">
        <v>90035521</v>
      </c>
      <c r="G430" s="33" t="s">
        <v>342</v>
      </c>
      <c r="J430"/>
      <c r="O430" s="38"/>
    </row>
    <row r="431" spans="5:15" x14ac:dyDescent="0.2">
      <c r="E431">
        <v>90035531</v>
      </c>
      <c r="F431" s="1">
        <v>90035531</v>
      </c>
      <c r="G431" s="33" t="s">
        <v>364</v>
      </c>
      <c r="J431"/>
      <c r="O431" s="38"/>
    </row>
    <row r="432" spans="5:15" x14ac:dyDescent="0.2">
      <c r="E432">
        <v>90035541</v>
      </c>
      <c r="F432" s="1">
        <v>90035541</v>
      </c>
      <c r="G432" s="33" t="s">
        <v>369</v>
      </c>
      <c r="J432"/>
      <c r="O432" s="38"/>
    </row>
    <row r="433" spans="5:15" x14ac:dyDescent="0.2">
      <c r="E433">
        <v>90035551</v>
      </c>
      <c r="F433" s="1">
        <v>90035551</v>
      </c>
      <c r="G433" s="33" t="s">
        <v>1205</v>
      </c>
      <c r="J433"/>
      <c r="O433" s="38"/>
    </row>
    <row r="434" spans="5:15" x14ac:dyDescent="0.2">
      <c r="E434">
        <v>90036381</v>
      </c>
      <c r="F434" s="1">
        <v>90036381</v>
      </c>
      <c r="G434" s="33" t="s">
        <v>365</v>
      </c>
      <c r="J434"/>
      <c r="O434" s="38"/>
    </row>
    <row r="435" spans="5:15" x14ac:dyDescent="0.2">
      <c r="E435">
        <v>90036811</v>
      </c>
      <c r="F435" s="1">
        <v>90036811</v>
      </c>
      <c r="G435" s="33" t="s">
        <v>374</v>
      </c>
      <c r="J435"/>
      <c r="O435" s="38"/>
    </row>
    <row r="436" spans="5:15" x14ac:dyDescent="0.2">
      <c r="E436">
        <v>90037111</v>
      </c>
      <c r="F436" s="1">
        <v>90037111</v>
      </c>
      <c r="G436" s="33" t="s">
        <v>370</v>
      </c>
      <c r="J436"/>
      <c r="O436" s="38"/>
    </row>
    <row r="437" spans="5:15" x14ac:dyDescent="0.2">
      <c r="E437">
        <v>90037151</v>
      </c>
      <c r="F437" s="1">
        <v>90037151</v>
      </c>
      <c r="G437" s="33" t="s">
        <v>373</v>
      </c>
      <c r="J437"/>
      <c r="O437" s="38"/>
    </row>
    <row r="438" spans="5:15" x14ac:dyDescent="0.2">
      <c r="E438">
        <v>90037171</v>
      </c>
      <c r="F438" s="1">
        <v>90037171</v>
      </c>
      <c r="G438" s="33" t="s">
        <v>377</v>
      </c>
      <c r="J438"/>
      <c r="O438" s="38"/>
    </row>
    <row r="439" spans="5:15" x14ac:dyDescent="0.2">
      <c r="E439">
        <v>90037181</v>
      </c>
      <c r="F439" s="1">
        <v>90037181</v>
      </c>
      <c r="G439" s="33" t="s">
        <v>379</v>
      </c>
      <c r="J439"/>
      <c r="O439" s="38"/>
    </row>
    <row r="440" spans="5:15" x14ac:dyDescent="0.2">
      <c r="E440">
        <v>90037191</v>
      </c>
      <c r="F440" s="1">
        <v>90037191</v>
      </c>
      <c r="G440" s="33" t="s">
        <v>376</v>
      </c>
      <c r="J440"/>
      <c r="O440" s="38"/>
    </row>
    <row r="441" spans="5:15" x14ac:dyDescent="0.2">
      <c r="E441">
        <v>90037251</v>
      </c>
      <c r="F441" s="1">
        <v>90037251</v>
      </c>
      <c r="G441" s="33" t="s">
        <v>371</v>
      </c>
      <c r="J441"/>
      <c r="O441" s="38"/>
    </row>
    <row r="442" spans="5:15" x14ac:dyDescent="0.2">
      <c r="E442">
        <v>90037591</v>
      </c>
      <c r="F442" s="1">
        <v>90037591</v>
      </c>
      <c r="G442" s="33" t="s">
        <v>375</v>
      </c>
      <c r="J442"/>
      <c r="O442" s="38"/>
    </row>
    <row r="443" spans="5:15" x14ac:dyDescent="0.2">
      <c r="E443">
        <v>90037841</v>
      </c>
      <c r="F443" s="1">
        <v>90037841</v>
      </c>
      <c r="G443" s="33" t="s">
        <v>409</v>
      </c>
      <c r="J443"/>
      <c r="O443" s="38"/>
    </row>
    <row r="444" spans="5:15" x14ac:dyDescent="0.2">
      <c r="E444">
        <v>90037851</v>
      </c>
      <c r="F444" s="1">
        <v>90037851</v>
      </c>
      <c r="G444" s="33" t="s">
        <v>380</v>
      </c>
      <c r="J444"/>
      <c r="O444" s="38"/>
    </row>
    <row r="445" spans="5:15" x14ac:dyDescent="0.2">
      <c r="E445">
        <v>90037861</v>
      </c>
      <c r="F445" s="1">
        <v>90037861</v>
      </c>
      <c r="G445" s="33" t="s">
        <v>428</v>
      </c>
      <c r="J445"/>
      <c r="O445" s="38"/>
    </row>
    <row r="446" spans="5:15" x14ac:dyDescent="0.2">
      <c r="E446">
        <v>90037981</v>
      </c>
      <c r="F446" s="1">
        <v>90037981</v>
      </c>
      <c r="G446" s="33" t="s">
        <v>410</v>
      </c>
      <c r="J446"/>
      <c r="O446" s="38"/>
    </row>
    <row r="447" spans="5:15" x14ac:dyDescent="0.2">
      <c r="E447">
        <v>90037991</v>
      </c>
      <c r="F447" s="1">
        <v>90037991</v>
      </c>
      <c r="G447" s="33" t="s">
        <v>408</v>
      </c>
      <c r="J447"/>
      <c r="O447" s="38"/>
    </row>
    <row r="448" spans="5:15" x14ac:dyDescent="0.2">
      <c r="E448">
        <v>90038081</v>
      </c>
      <c r="F448" s="1">
        <v>90038081</v>
      </c>
      <c r="G448" s="33" t="s">
        <v>381</v>
      </c>
      <c r="J448"/>
      <c r="O448" s="38"/>
    </row>
    <row r="449" spans="5:15" x14ac:dyDescent="0.2">
      <c r="E449">
        <v>90038581</v>
      </c>
      <c r="F449" s="1">
        <v>90038581</v>
      </c>
      <c r="G449" s="33" t="s">
        <v>429</v>
      </c>
      <c r="J449"/>
      <c r="O449" s="38"/>
    </row>
    <row r="450" spans="5:15" x14ac:dyDescent="0.2">
      <c r="E450">
        <v>90038611</v>
      </c>
      <c r="F450" s="1">
        <v>90038611</v>
      </c>
      <c r="G450" s="33" t="s">
        <v>439</v>
      </c>
      <c r="J450"/>
      <c r="O450" s="38"/>
    </row>
    <row r="451" spans="5:15" x14ac:dyDescent="0.2">
      <c r="E451">
        <v>90038691</v>
      </c>
      <c r="F451" s="1">
        <v>90038691</v>
      </c>
      <c r="G451" s="33" t="s">
        <v>440</v>
      </c>
      <c r="J451"/>
      <c r="O451" s="38"/>
    </row>
    <row r="452" spans="5:15" x14ac:dyDescent="0.2">
      <c r="E452">
        <v>90053421</v>
      </c>
      <c r="F452" s="1">
        <v>90053421</v>
      </c>
      <c r="G452" s="33" t="s">
        <v>1206</v>
      </c>
      <c r="J452"/>
      <c r="O452" s="38"/>
    </row>
    <row r="453" spans="5:15" x14ac:dyDescent="0.2">
      <c r="E453">
        <v>90053431</v>
      </c>
      <c r="F453" s="1">
        <v>90053431</v>
      </c>
      <c r="G453" s="33" t="s">
        <v>1207</v>
      </c>
      <c r="J453"/>
      <c r="O453" s="38"/>
    </row>
    <row r="454" spans="5:15" x14ac:dyDescent="0.2">
      <c r="E454">
        <v>90000842</v>
      </c>
      <c r="F454" s="1">
        <v>90000842</v>
      </c>
      <c r="G454" s="33" t="s">
        <v>382</v>
      </c>
      <c r="J454"/>
      <c r="O454" s="38"/>
    </row>
    <row r="455" spans="5:15" x14ac:dyDescent="0.2">
      <c r="E455">
        <v>90000872</v>
      </c>
      <c r="F455" s="1">
        <v>90000872</v>
      </c>
      <c r="G455" s="33" t="s">
        <v>383</v>
      </c>
      <c r="J455"/>
      <c r="O455" s="38"/>
    </row>
    <row r="456" spans="5:15" x14ac:dyDescent="0.2">
      <c r="E456">
        <v>90037822</v>
      </c>
      <c r="F456" s="1">
        <v>90037822</v>
      </c>
      <c r="G456" s="33" t="s">
        <v>384</v>
      </c>
      <c r="J456"/>
      <c r="O456" s="38"/>
    </row>
    <row r="457" spans="5:15" x14ac:dyDescent="0.2">
      <c r="E457">
        <v>90038382</v>
      </c>
      <c r="F457" s="1">
        <v>90038382</v>
      </c>
      <c r="G457" s="33" t="s">
        <v>411</v>
      </c>
      <c r="J457"/>
      <c r="O457" s="38"/>
    </row>
    <row r="458" spans="5:15" x14ac:dyDescent="0.2">
      <c r="E458">
        <v>90053342</v>
      </c>
      <c r="F458" s="1">
        <v>90053342</v>
      </c>
      <c r="G458" s="33" t="s">
        <v>441</v>
      </c>
      <c r="J458"/>
      <c r="O458" s="38"/>
    </row>
    <row r="459" spans="5:15" x14ac:dyDescent="0.2">
      <c r="E459">
        <v>90053456</v>
      </c>
      <c r="F459" s="1">
        <v>90053456</v>
      </c>
      <c r="G459" s="33" t="s">
        <v>1208</v>
      </c>
      <c r="J459"/>
      <c r="O459" s="38"/>
    </row>
    <row r="460" spans="5:15" x14ac:dyDescent="0.2">
      <c r="E460">
        <v>90000837</v>
      </c>
      <c r="F460" s="1">
        <v>90000837</v>
      </c>
      <c r="G460" s="33" t="s">
        <v>453</v>
      </c>
      <c r="J460"/>
      <c r="O460" s="38"/>
    </row>
    <row r="461" spans="5:15" x14ac:dyDescent="0.2">
      <c r="E461">
        <v>90002047</v>
      </c>
      <c r="F461" s="1">
        <v>90002047</v>
      </c>
      <c r="G461" s="33" t="s">
        <v>454</v>
      </c>
      <c r="J461"/>
      <c r="O461" s="38"/>
    </row>
    <row r="462" spans="5:15" x14ac:dyDescent="0.2">
      <c r="E462">
        <v>90005997</v>
      </c>
      <c r="F462" s="1">
        <v>90005997</v>
      </c>
      <c r="G462" s="33" t="s">
        <v>455</v>
      </c>
      <c r="J462"/>
      <c r="O462" s="38"/>
    </row>
    <row r="463" spans="5:15" x14ac:dyDescent="0.2">
      <c r="E463">
        <v>90008177</v>
      </c>
      <c r="F463" s="1">
        <v>90008177</v>
      </c>
      <c r="G463" s="33" t="s">
        <v>469</v>
      </c>
      <c r="J463"/>
      <c r="O463" s="38"/>
    </row>
    <row r="464" spans="5:15" x14ac:dyDescent="0.2">
      <c r="E464">
        <v>90008367</v>
      </c>
      <c r="F464" s="1">
        <v>90008367</v>
      </c>
      <c r="G464" s="33" t="s">
        <v>456</v>
      </c>
      <c r="J464"/>
      <c r="O464" s="38"/>
    </row>
    <row r="465" spans="5:15" x14ac:dyDescent="0.2">
      <c r="E465">
        <v>90008987</v>
      </c>
      <c r="F465" s="1">
        <v>90008987</v>
      </c>
      <c r="G465" s="33" t="s">
        <v>457</v>
      </c>
      <c r="J465"/>
      <c r="O465" s="38"/>
    </row>
    <row r="466" spans="5:15" x14ac:dyDescent="0.2">
      <c r="E466">
        <v>90038737</v>
      </c>
      <c r="F466" s="1">
        <v>90038737</v>
      </c>
      <c r="G466" s="33" t="s">
        <v>442</v>
      </c>
      <c r="J466"/>
      <c r="O466" s="38"/>
    </row>
    <row r="467" spans="5:15" x14ac:dyDescent="0.2">
      <c r="E467">
        <v>90042287</v>
      </c>
      <c r="F467" s="1">
        <v>90042287</v>
      </c>
      <c r="G467" s="33" t="s">
        <v>458</v>
      </c>
      <c r="J467"/>
      <c r="O467" s="38"/>
    </row>
    <row r="468" spans="5:15" x14ac:dyDescent="0.2">
      <c r="E468">
        <v>90038737</v>
      </c>
      <c r="F468" s="1">
        <v>90038737</v>
      </c>
      <c r="G468" s="33" t="s">
        <v>442</v>
      </c>
      <c r="J468"/>
      <c r="O468" s="38"/>
    </row>
    <row r="469" spans="5:15" x14ac:dyDescent="0.2">
      <c r="E469">
        <v>90042287</v>
      </c>
      <c r="F469" s="1">
        <v>90042287</v>
      </c>
      <c r="G469" s="33" t="s">
        <v>458</v>
      </c>
      <c r="J469"/>
      <c r="O469" s="38"/>
    </row>
    <row r="470" spans="5:15" x14ac:dyDescent="0.2">
      <c r="E470"/>
      <c r="G470"/>
      <c r="J470"/>
      <c r="O470" s="38"/>
    </row>
    <row r="471" spans="5:15" x14ac:dyDescent="0.2">
      <c r="E471"/>
      <c r="G471"/>
      <c r="J471"/>
      <c r="K471" s="33"/>
      <c r="O471" s="38"/>
    </row>
    <row r="472" spans="5:15" x14ac:dyDescent="0.2">
      <c r="E472"/>
      <c r="G472"/>
      <c r="J472"/>
      <c r="K472" s="33"/>
      <c r="O472" s="38"/>
    </row>
    <row r="473" spans="5:15" x14ac:dyDescent="0.2">
      <c r="E473"/>
      <c r="G473"/>
      <c r="J473"/>
      <c r="K473" s="33"/>
      <c r="O473" s="38"/>
    </row>
    <row r="474" spans="5:15" x14ac:dyDescent="0.2">
      <c r="J474"/>
      <c r="K474" s="33"/>
      <c r="O474" s="38"/>
    </row>
    <row r="475" spans="5:15" x14ac:dyDescent="0.2">
      <c r="J475"/>
      <c r="K475"/>
      <c r="O475" s="38"/>
    </row>
    <row r="476" spans="5:15" x14ac:dyDescent="0.2">
      <c r="J476"/>
      <c r="K476"/>
      <c r="O476" s="38"/>
    </row>
    <row r="477" spans="5:15" x14ac:dyDescent="0.2">
      <c r="J477"/>
      <c r="K477"/>
      <c r="O477" s="38"/>
    </row>
    <row r="478" spans="5:15" x14ac:dyDescent="0.2">
      <c r="J478"/>
      <c r="K478"/>
      <c r="O478" s="38"/>
    </row>
    <row r="479" spans="5:15" x14ac:dyDescent="0.2">
      <c r="J479"/>
      <c r="K479"/>
      <c r="O479" s="38"/>
    </row>
    <row r="480" spans="5:15" x14ac:dyDescent="0.2">
      <c r="J480"/>
      <c r="K480"/>
      <c r="O480" s="38"/>
    </row>
    <row r="481" spans="10:15" x14ac:dyDescent="0.2">
      <c r="J481"/>
      <c r="K481"/>
      <c r="O481" s="38"/>
    </row>
    <row r="482" spans="10:15" x14ac:dyDescent="0.2">
      <c r="J482"/>
      <c r="K482"/>
      <c r="O482" s="38"/>
    </row>
    <row r="483" spans="10:15" x14ac:dyDescent="0.2">
      <c r="J483"/>
      <c r="K483"/>
      <c r="O483" s="38"/>
    </row>
    <row r="484" spans="10:15" x14ac:dyDescent="0.2">
      <c r="J484"/>
      <c r="K484"/>
      <c r="O484" s="38"/>
    </row>
    <row r="485" spans="10:15" x14ac:dyDescent="0.2">
      <c r="J485"/>
      <c r="K485"/>
      <c r="O485" s="38"/>
    </row>
    <row r="486" spans="10:15" x14ac:dyDescent="0.2">
      <c r="J486"/>
      <c r="K486"/>
      <c r="O486" s="38"/>
    </row>
    <row r="487" spans="10:15" x14ac:dyDescent="0.2">
      <c r="J487"/>
      <c r="K487"/>
      <c r="O487" s="38"/>
    </row>
    <row r="488" spans="10:15" x14ac:dyDescent="0.2">
      <c r="J488"/>
      <c r="K488"/>
      <c r="O488" s="38"/>
    </row>
    <row r="489" spans="10:15" x14ac:dyDescent="0.2">
      <c r="J489"/>
      <c r="K489"/>
      <c r="O489" s="38"/>
    </row>
    <row r="490" spans="10:15" x14ac:dyDescent="0.2">
      <c r="J490"/>
      <c r="K490"/>
      <c r="O490" s="38"/>
    </row>
    <row r="491" spans="10:15" x14ac:dyDescent="0.2">
      <c r="J491"/>
      <c r="K491"/>
      <c r="O491" s="38"/>
    </row>
    <row r="492" spans="10:15" x14ac:dyDescent="0.2">
      <c r="J492"/>
      <c r="K492"/>
      <c r="O492" s="38"/>
    </row>
    <row r="493" spans="10:15" x14ac:dyDescent="0.2">
      <c r="J493"/>
      <c r="K493"/>
      <c r="O493" s="38"/>
    </row>
    <row r="494" spans="10:15" x14ac:dyDescent="0.2">
      <c r="J494"/>
      <c r="K494"/>
      <c r="O494" s="38"/>
    </row>
    <row r="495" spans="10:15" x14ac:dyDescent="0.2">
      <c r="J495"/>
      <c r="K495"/>
      <c r="O495" s="38"/>
    </row>
    <row r="496" spans="10:15" x14ac:dyDescent="0.2">
      <c r="J496"/>
      <c r="K496"/>
      <c r="O496" s="38"/>
    </row>
    <row r="497" spans="10:15" x14ac:dyDescent="0.2">
      <c r="J497"/>
      <c r="K497"/>
      <c r="O497" s="38"/>
    </row>
    <row r="498" spans="10:15" x14ac:dyDescent="0.2">
      <c r="J498"/>
      <c r="K498"/>
      <c r="O498" s="38"/>
    </row>
  </sheetData>
  <sortState xmlns:xlrd2="http://schemas.microsoft.com/office/spreadsheetml/2017/richdata2" ref="E396:H480">
    <sortCondition ref="G396:G480"/>
  </sortState>
  <phoneticPr fontId="5" type="noConversion"/>
  <pageMargins left="0.74803149606299213" right="0.74803149606299213" top="0.59055118110236227" bottom="0.78740157480314965" header="0.31496062992125984" footer="0.51181102362204722"/>
  <pageSetup paperSize="9" scale="92" orientation="portrait" r:id="rId1"/>
  <headerFooter alignWithMargins="0"/>
  <rowBreaks count="1" manualBreakCount="1">
    <brk id="4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Drop Down 26">
              <controlPr defaultSize="0" autoLine="0" autoPict="0">
                <anchor moveWithCells="1">
                  <from>
                    <xdr:col>8</xdr:col>
                    <xdr:colOff>19050</xdr:colOff>
                    <xdr:row>2</xdr:row>
                    <xdr:rowOff>76200</xdr:rowOff>
                  </from>
                  <to>
                    <xdr:col>8</xdr:col>
                    <xdr:colOff>2266950</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dimension ref="A1:L126"/>
  <sheetViews>
    <sheetView zoomScaleNormal="100" workbookViewId="0">
      <selection activeCell="G21" sqref="G21"/>
    </sheetView>
  </sheetViews>
  <sheetFormatPr defaultColWidth="9.140625" defaultRowHeight="12.75" x14ac:dyDescent="0.2"/>
  <cols>
    <col min="1" max="1" width="2.5703125" style="1" customWidth="1"/>
    <col min="2" max="2" width="2.7109375" style="20" customWidth="1"/>
    <col min="3" max="3" width="50.28515625" style="1" customWidth="1"/>
    <col min="4" max="4" width="1.85546875" style="1" customWidth="1"/>
    <col min="5" max="6" width="17.85546875" style="1" customWidth="1"/>
    <col min="7" max="7" width="15.85546875" style="1" customWidth="1"/>
    <col min="8" max="8" width="8.7109375" style="1" customWidth="1"/>
    <col min="9" max="9" width="30.28515625" style="1" customWidth="1"/>
    <col min="10" max="16384" width="9.140625" style="1"/>
  </cols>
  <sheetData>
    <row r="1" spans="1:9" ht="15.75" x14ac:dyDescent="0.25">
      <c r="A1" s="29"/>
      <c r="B1" s="27"/>
      <c r="C1" s="27"/>
      <c r="D1" s="27"/>
      <c r="E1" s="27"/>
      <c r="F1" s="39" t="s">
        <v>22</v>
      </c>
    </row>
    <row r="2" spans="1:9" ht="10.5" customHeight="1" x14ac:dyDescent="0.2">
      <c r="A2" s="27"/>
      <c r="B2" s="30"/>
      <c r="C2" s="27"/>
      <c r="D2" s="27"/>
      <c r="E2" s="27"/>
      <c r="F2" s="27"/>
    </row>
    <row r="3" spans="1:9" ht="10.5" customHeight="1" x14ac:dyDescent="0.2">
      <c r="A3" s="27"/>
      <c r="B3" s="30"/>
      <c r="C3" s="27"/>
      <c r="D3" s="27"/>
      <c r="E3" s="27"/>
      <c r="F3" s="27"/>
    </row>
    <row r="4" spans="1:9" ht="12.75" customHeight="1" x14ac:dyDescent="0.2">
      <c r="A4" s="27"/>
      <c r="B4" s="30"/>
      <c r="C4" s="27"/>
      <c r="D4" s="27"/>
      <c r="E4" s="27"/>
      <c r="F4" s="93" t="s">
        <v>476</v>
      </c>
      <c r="I4" s="45" t="s">
        <v>385</v>
      </c>
    </row>
    <row r="5" spans="1:9" ht="13.5" customHeight="1" x14ac:dyDescent="0.2">
      <c r="A5" s="27"/>
      <c r="B5" s="30"/>
      <c r="C5" s="27"/>
      <c r="D5" s="27"/>
      <c r="E5" s="27"/>
      <c r="F5" s="27"/>
      <c r="I5" s="26">
        <f>INDEX(asukasmääräsv,MATCH(I6,$E$103:$E$124,0),1,1)</f>
        <v>0</v>
      </c>
    </row>
    <row r="6" spans="1:9" ht="15" customHeight="1" x14ac:dyDescent="0.2">
      <c r="A6" s="27"/>
      <c r="B6" s="30"/>
      <c r="C6" s="27"/>
      <c r="D6" s="27"/>
      <c r="E6" s="27"/>
      <c r="F6" s="27"/>
      <c r="I6" s="25">
        <f>INDEX($E$103:$E$126,MATCH(I4,nimisv,0),1,1)</f>
        <v>90001493</v>
      </c>
    </row>
    <row r="7" spans="1:9" ht="15" customHeight="1" x14ac:dyDescent="0.2">
      <c r="A7" s="27"/>
      <c r="B7" s="30"/>
      <c r="C7" s="27"/>
      <c r="D7" s="27"/>
      <c r="E7" s="27"/>
      <c r="F7" s="27"/>
      <c r="I7" s="77"/>
    </row>
    <row r="8" spans="1:9" ht="15.75" x14ac:dyDescent="0.25">
      <c r="A8" s="47" t="str">
        <f>I4</f>
        <v>Ingå / Inkoo</v>
      </c>
      <c r="B8" s="30"/>
      <c r="C8" s="27"/>
      <c r="D8" s="27"/>
      <c r="E8" s="27"/>
      <c r="F8" s="28">
        <v>45832</v>
      </c>
    </row>
    <row r="9" spans="1:9" x14ac:dyDescent="0.2">
      <c r="E9" s="4"/>
    </row>
    <row r="10" spans="1:9" ht="15" x14ac:dyDescent="0.25">
      <c r="A10" s="50" t="s">
        <v>1230</v>
      </c>
    </row>
    <row r="11" spans="1:9" ht="15" x14ac:dyDescent="0.25">
      <c r="A11" s="50" t="s">
        <v>1231</v>
      </c>
    </row>
    <row r="12" spans="1:9" x14ac:dyDescent="0.2">
      <c r="A12" s="5"/>
    </row>
    <row r="13" spans="1:9" x14ac:dyDescent="0.2">
      <c r="B13" s="1"/>
    </row>
    <row r="14" spans="1:9" x14ac:dyDescent="0.2">
      <c r="B14" s="1"/>
    </row>
    <row r="15" spans="1:9" x14ac:dyDescent="0.2">
      <c r="B15" s="1"/>
    </row>
    <row r="16" spans="1:9" x14ac:dyDescent="0.2">
      <c r="B16" s="1"/>
    </row>
    <row r="17" spans="2:9" x14ac:dyDescent="0.2">
      <c r="B17" s="1"/>
    </row>
    <row r="18" spans="2:9" x14ac:dyDescent="0.2">
      <c r="B18" s="1"/>
    </row>
    <row r="19" spans="2:9" x14ac:dyDescent="0.2">
      <c r="B19" s="1"/>
    </row>
    <row r="20" spans="2:9" x14ac:dyDescent="0.2">
      <c r="B20" s="1"/>
    </row>
    <row r="21" spans="2:9" x14ac:dyDescent="0.2">
      <c r="B21" s="1"/>
    </row>
    <row r="22" spans="2:9" x14ac:dyDescent="0.2">
      <c r="B22" s="1"/>
    </row>
    <row r="23" spans="2:9" x14ac:dyDescent="0.2">
      <c r="B23" s="1"/>
    </row>
    <row r="24" spans="2:9" x14ac:dyDescent="0.2">
      <c r="B24" s="1"/>
    </row>
    <row r="25" spans="2:9" hidden="1" x14ac:dyDescent="0.2">
      <c r="B25" s="1"/>
    </row>
    <row r="26" spans="2:9" hidden="1" x14ac:dyDescent="0.2">
      <c r="B26" s="1"/>
    </row>
    <row r="27" spans="2:9" hidden="1" x14ac:dyDescent="0.2">
      <c r="B27" s="1"/>
    </row>
    <row r="28" spans="2:9" ht="13.5" customHeight="1" x14ac:dyDescent="0.2">
      <c r="B28" s="1"/>
    </row>
    <row r="29" spans="2:9" x14ac:dyDescent="0.2">
      <c r="B29" s="1"/>
      <c r="E29" s="23" t="s">
        <v>320</v>
      </c>
      <c r="F29" s="23" t="s">
        <v>430</v>
      </c>
      <c r="I29" s="22">
        <f>F30+F33+F34+F35+F36+F37</f>
        <v>-293828.0848345845</v>
      </c>
    </row>
    <row r="30" spans="2:9" ht="42.75" customHeight="1" x14ac:dyDescent="0.2">
      <c r="B30" s="1"/>
      <c r="C30" s="16" t="s">
        <v>321</v>
      </c>
      <c r="D30" s="8"/>
      <c r="E30" s="87">
        <f>INDEX(kk_erä_elo_joulu,MATCH($I$6,vmsaaja,0),1,1)</f>
        <v>275548</v>
      </c>
      <c r="F30" s="87">
        <f>INDEX(_ME1,MATCH($I$6,vmsaaja,0),1,1)</f>
        <v>3294667.1025744658</v>
      </c>
    </row>
    <row r="31" spans="2:9" ht="28.5" customHeight="1" x14ac:dyDescent="0.2">
      <c r="B31" s="1"/>
      <c r="C31" s="21" t="s">
        <v>322</v>
      </c>
      <c r="D31" s="8"/>
      <c r="E31" s="87">
        <f t="shared" ref="E31:E35" si="0">F31/12</f>
        <v>-2977.1663199567597</v>
      </c>
      <c r="F31" s="87">
        <f>INDEX(_ME2,MATCH($I$6,vmsaaja,0),1,1)</f>
        <v>-35725.995839481118</v>
      </c>
    </row>
    <row r="32" spans="2:9" ht="24" customHeight="1" x14ac:dyDescent="0.2">
      <c r="B32" s="1"/>
      <c r="C32" s="16" t="s">
        <v>414</v>
      </c>
      <c r="D32" s="8"/>
      <c r="E32" s="88">
        <f t="shared" si="0"/>
        <v>0</v>
      </c>
      <c r="F32" s="87">
        <f>INDEX(Taul1!G2:G385,MATCH($I$6,Taul1!A2:A385,0),1,1)</f>
        <v>0</v>
      </c>
    </row>
    <row r="33" spans="1:9" ht="26.25" customHeight="1" x14ac:dyDescent="0.2">
      <c r="B33" s="1"/>
      <c r="C33" s="19" t="s">
        <v>12</v>
      </c>
      <c r="D33" s="9"/>
      <c r="E33" s="88">
        <f>INDEX(kk_tulot_elo_joulu,MATCH($I$6,vmsaaja,0),1,1)</f>
        <v>7251</v>
      </c>
      <c r="F33" s="87">
        <f>INDEX(_ME4,MATCH($I$6,vmsaaja,0),1,1)</f>
        <v>87012.284400000004</v>
      </c>
      <c r="I33" s="32" t="b">
        <f>EXACT(I29,F38)</f>
        <v>1</v>
      </c>
    </row>
    <row r="34" spans="1:9" ht="26.25" customHeight="1" x14ac:dyDescent="0.2">
      <c r="B34" s="1"/>
      <c r="C34" s="19" t="s">
        <v>13</v>
      </c>
      <c r="D34" s="9"/>
      <c r="E34" s="88">
        <f>INDEX(kk_menot_elo_joulu,MATCH($I$6,vmsaaja,0),1,1)*(-1)</f>
        <v>-237376</v>
      </c>
      <c r="F34" s="88">
        <f>INDEX(_ME6,MATCH($I$6,vmsaaja,0),1,1)*(-1)</f>
        <v>-2848518.8207399994</v>
      </c>
    </row>
    <row r="35" spans="1:9" ht="26.25" customHeight="1" x14ac:dyDescent="0.2">
      <c r="B35" s="1"/>
      <c r="C35" s="19" t="s">
        <v>23</v>
      </c>
      <c r="D35" s="9"/>
      <c r="E35" s="88">
        <f t="shared" si="0"/>
        <v>0</v>
      </c>
      <c r="F35" s="88">
        <f>INDEX(_ME5,MATCH($I$6,vmsaaja,0),1,1)</f>
        <v>0</v>
      </c>
    </row>
    <row r="36" spans="1:9" ht="26.25" customHeight="1" x14ac:dyDescent="0.2">
      <c r="B36" s="1"/>
      <c r="C36" s="51" t="s">
        <v>438</v>
      </c>
      <c r="D36" s="52"/>
      <c r="E36" s="91">
        <f t="shared" ref="E36" si="1">F36/12</f>
        <v>47287.445744245742</v>
      </c>
      <c r="F36" s="91">
        <f>INDEX(Taul1!O2:O393,MATCH($I$6,Taul1!A2:A393,0),1,1)</f>
        <v>567449.34893094888</v>
      </c>
    </row>
    <row r="37" spans="1:9" ht="26.25" thickBot="1" x14ac:dyDescent="0.25">
      <c r="B37" s="1"/>
      <c r="C37" s="82" t="s">
        <v>16</v>
      </c>
      <c r="D37" s="10"/>
      <c r="E37" s="92">
        <f>INDEX(Taul1!AQ1:AQ419,MATCH($I$6,vmsaaja,0),1,1)</f>
        <v>-116204</v>
      </c>
      <c r="F37" s="92">
        <f>INDEX(Taul1!AO1:AO419,MATCH($I$6,vmsaaja,0),1,1)</f>
        <v>-1394438</v>
      </c>
    </row>
    <row r="38" spans="1:9" ht="29.25" customHeight="1" thickTop="1" x14ac:dyDescent="0.2">
      <c r="B38" s="1"/>
      <c r="C38" s="18" t="s">
        <v>477</v>
      </c>
      <c r="D38" s="11"/>
      <c r="E38" s="90">
        <f>E30+E33+E34+E35+E36+E37</f>
        <v>-23493.55425575425</v>
      </c>
      <c r="F38" s="90">
        <f>INDEX(Taul1!Z1:Z419,MATCH($I$6,vmsaaja,0),1,1)</f>
        <v>-293828.0848345845</v>
      </c>
    </row>
    <row r="39" spans="1:9" ht="12.75" customHeight="1" x14ac:dyDescent="0.2">
      <c r="B39" s="1"/>
      <c r="E39" s="12"/>
    </row>
    <row r="40" spans="1:9" x14ac:dyDescent="0.2">
      <c r="A40" s="13" t="s">
        <v>464</v>
      </c>
      <c r="B40" s="1"/>
      <c r="E40" s="12"/>
    </row>
    <row r="41" spans="1:9" x14ac:dyDescent="0.2">
      <c r="B41" s="1"/>
      <c r="E41" s="12"/>
    </row>
    <row r="42" spans="1:9" ht="15" customHeight="1" x14ac:dyDescent="0.2">
      <c r="B42" s="1"/>
      <c r="E42" s="12"/>
    </row>
    <row r="43" spans="1:9" ht="15" customHeight="1" x14ac:dyDescent="0.2">
      <c r="B43" s="1"/>
      <c r="E43" s="12"/>
    </row>
    <row r="44" spans="1:9" ht="15" customHeight="1" x14ac:dyDescent="0.2">
      <c r="A44" s="40" t="s">
        <v>465</v>
      </c>
      <c r="B44" s="1"/>
      <c r="E44" s="12"/>
    </row>
    <row r="45" spans="1:9" ht="15" customHeight="1" x14ac:dyDescent="0.2">
      <c r="A45" s="40" t="s">
        <v>466</v>
      </c>
      <c r="B45" s="1"/>
      <c r="E45" s="12"/>
    </row>
    <row r="46" spans="1:9" ht="15" customHeight="1" x14ac:dyDescent="0.2">
      <c r="B46" s="1"/>
      <c r="E46" s="12"/>
    </row>
    <row r="47" spans="1:9" ht="15" customHeight="1" x14ac:dyDescent="0.2">
      <c r="B47" s="1"/>
    </row>
    <row r="48" spans="1:9" x14ac:dyDescent="0.2">
      <c r="B48" s="1"/>
    </row>
    <row r="49" spans="1:2" x14ac:dyDescent="0.2">
      <c r="A49" s="13" t="s">
        <v>14</v>
      </c>
      <c r="B49" s="1"/>
    </row>
    <row r="50" spans="1:2" x14ac:dyDescent="0.2">
      <c r="A50" s="7" t="s">
        <v>435</v>
      </c>
      <c r="B50" s="1"/>
    </row>
    <row r="51" spans="1:2" x14ac:dyDescent="0.2">
      <c r="A51" s="7" t="s">
        <v>15</v>
      </c>
      <c r="B51" s="1"/>
    </row>
    <row r="52" spans="1:2" x14ac:dyDescent="0.2">
      <c r="A52" s="7"/>
      <c r="B52" s="1"/>
    </row>
    <row r="53" spans="1:2" x14ac:dyDescent="0.2">
      <c r="A53" s="7"/>
      <c r="B53" s="1"/>
    </row>
    <row r="54" spans="1:2" x14ac:dyDescent="0.2">
      <c r="B54" s="1"/>
    </row>
    <row r="55" spans="1:2" x14ac:dyDescent="0.2">
      <c r="B55" s="1"/>
    </row>
    <row r="56" spans="1:2" x14ac:dyDescent="0.2">
      <c r="B56" s="1"/>
    </row>
    <row r="57" spans="1:2" x14ac:dyDescent="0.2">
      <c r="B57" s="1"/>
    </row>
    <row r="58" spans="1:2" x14ac:dyDescent="0.2">
      <c r="B58" s="1"/>
    </row>
    <row r="59" spans="1:2" x14ac:dyDescent="0.2">
      <c r="B59" s="1"/>
    </row>
    <row r="60" spans="1:2" x14ac:dyDescent="0.2">
      <c r="B60" s="1"/>
    </row>
    <row r="61" spans="1:2" x14ac:dyDescent="0.2">
      <c r="B61" s="1"/>
    </row>
    <row r="62" spans="1:2" x14ac:dyDescent="0.2">
      <c r="B62" s="1"/>
    </row>
    <row r="63" spans="1:2" ht="8.25" customHeight="1" x14ac:dyDescent="0.2">
      <c r="B63" s="1"/>
    </row>
    <row r="64" spans="1:2" hidden="1" x14ac:dyDescent="0.2">
      <c r="A64" s="78" t="s">
        <v>17</v>
      </c>
      <c r="B64" s="1"/>
    </row>
    <row r="65" spans="1:2" hidden="1" x14ac:dyDescent="0.2">
      <c r="A65" s="78" t="s">
        <v>18</v>
      </c>
      <c r="B65" s="1"/>
    </row>
    <row r="66" spans="1:2" hidden="1" x14ac:dyDescent="0.2">
      <c r="B66" s="1"/>
    </row>
    <row r="67" spans="1:2" hidden="1" x14ac:dyDescent="0.2">
      <c r="B67" s="1"/>
    </row>
    <row r="68" spans="1:2" hidden="1" x14ac:dyDescent="0.2">
      <c r="B68" s="1"/>
    </row>
    <row r="69" spans="1:2" hidden="1" x14ac:dyDescent="0.2">
      <c r="B69" s="1"/>
    </row>
    <row r="70" spans="1:2" hidden="1" x14ac:dyDescent="0.2">
      <c r="B70" s="1"/>
    </row>
    <row r="71" spans="1:2" hidden="1" x14ac:dyDescent="0.2">
      <c r="B71" s="1"/>
    </row>
    <row r="72" spans="1:2" hidden="1" x14ac:dyDescent="0.2">
      <c r="B72" s="1"/>
    </row>
    <row r="73" spans="1:2" hidden="1" x14ac:dyDescent="0.2">
      <c r="B73" s="1"/>
    </row>
    <row r="74" spans="1:2" hidden="1" x14ac:dyDescent="0.2">
      <c r="B74" s="1"/>
    </row>
    <row r="75" spans="1:2" hidden="1" x14ac:dyDescent="0.2">
      <c r="B75" s="1"/>
    </row>
    <row r="76" spans="1:2" hidden="1" x14ac:dyDescent="0.2">
      <c r="B76" s="1"/>
    </row>
    <row r="77" spans="1:2" hidden="1" x14ac:dyDescent="0.2">
      <c r="B77" s="1"/>
    </row>
    <row r="78" spans="1:2" hidden="1" x14ac:dyDescent="0.2">
      <c r="B78" s="1"/>
    </row>
    <row r="79" spans="1:2" hidden="1" x14ac:dyDescent="0.2">
      <c r="B79" s="1"/>
    </row>
    <row r="80" spans="1:2" hidden="1" x14ac:dyDescent="0.2">
      <c r="B80" s="1"/>
    </row>
    <row r="81" spans="1:2" hidden="1" x14ac:dyDescent="0.2">
      <c r="B81" s="1"/>
    </row>
    <row r="82" spans="1:2" hidden="1" x14ac:dyDescent="0.2">
      <c r="B82" s="1"/>
    </row>
    <row r="83" spans="1:2" hidden="1" x14ac:dyDescent="0.2">
      <c r="B83" s="1"/>
    </row>
    <row r="84" spans="1:2" hidden="1" x14ac:dyDescent="0.2">
      <c r="B84" s="1"/>
    </row>
    <row r="85" spans="1:2" hidden="1" x14ac:dyDescent="0.2">
      <c r="B85" s="1"/>
    </row>
    <row r="86" spans="1:2" hidden="1" x14ac:dyDescent="0.2">
      <c r="B86" s="1"/>
    </row>
    <row r="87" spans="1:2" x14ac:dyDescent="0.2">
      <c r="B87" s="1"/>
    </row>
    <row r="88" spans="1:2" x14ac:dyDescent="0.2">
      <c r="A88" s="14" t="s">
        <v>19</v>
      </c>
      <c r="B88" s="1"/>
    </row>
    <row r="89" spans="1:2" x14ac:dyDescent="0.2">
      <c r="B89" s="1"/>
    </row>
    <row r="90" spans="1:2" x14ac:dyDescent="0.2">
      <c r="B90" s="1"/>
    </row>
    <row r="91" spans="1:2" x14ac:dyDescent="0.2">
      <c r="B91" s="1"/>
    </row>
    <row r="92" spans="1:2" x14ac:dyDescent="0.2">
      <c r="A92" s="14" t="s">
        <v>20</v>
      </c>
      <c r="B92" s="1"/>
    </row>
    <row r="93" spans="1:2" x14ac:dyDescent="0.2">
      <c r="B93" s="1"/>
    </row>
    <row r="94" spans="1:2" x14ac:dyDescent="0.2">
      <c r="B94" s="1"/>
    </row>
    <row r="95" spans="1:2" x14ac:dyDescent="0.2">
      <c r="B95" s="1"/>
    </row>
    <row r="96" spans="1:2" x14ac:dyDescent="0.2">
      <c r="B96" s="1"/>
    </row>
    <row r="97" spans="2:12" x14ac:dyDescent="0.2">
      <c r="B97" s="1"/>
    </row>
    <row r="98" spans="2:12" x14ac:dyDescent="0.2">
      <c r="B98" s="1"/>
    </row>
    <row r="99" spans="2:12" x14ac:dyDescent="0.2">
      <c r="B99" s="1"/>
    </row>
    <row r="100" spans="2:12" x14ac:dyDescent="0.2">
      <c r="B100" s="1"/>
    </row>
    <row r="101" spans="2:12" x14ac:dyDescent="0.2">
      <c r="B101" s="1"/>
    </row>
    <row r="102" spans="2:12" x14ac:dyDescent="0.2">
      <c r="B102" s="1"/>
      <c r="G102" s="44" t="s">
        <v>412</v>
      </c>
    </row>
    <row r="103" spans="2:12" x14ac:dyDescent="0.2">
      <c r="B103" s="1"/>
      <c r="E103" s="1" t="s">
        <v>325</v>
      </c>
      <c r="F103" s="1" t="s">
        <v>326</v>
      </c>
      <c r="G103" s="1" t="s">
        <v>327</v>
      </c>
      <c r="H103" s="1" t="s">
        <v>328</v>
      </c>
    </row>
    <row r="104" spans="2:12" x14ac:dyDescent="0.2">
      <c r="E104" s="3">
        <v>90001493</v>
      </c>
      <c r="F104" s="1">
        <v>149</v>
      </c>
      <c r="G104" s="1" t="s">
        <v>385</v>
      </c>
    </row>
    <row r="105" spans="2:12" x14ac:dyDescent="0.2">
      <c r="E105" s="3">
        <v>90005983</v>
      </c>
      <c r="F105" s="1">
        <v>598</v>
      </c>
      <c r="G105" s="1" t="s">
        <v>395</v>
      </c>
    </row>
    <row r="106" spans="2:12" x14ac:dyDescent="0.2">
      <c r="E106" s="3">
        <v>90003223</v>
      </c>
      <c r="F106" s="1">
        <v>322</v>
      </c>
      <c r="G106" s="1" t="s">
        <v>389</v>
      </c>
    </row>
    <row r="107" spans="2:12" x14ac:dyDescent="0.2">
      <c r="E107" s="3">
        <v>90004993</v>
      </c>
      <c r="F107" s="1">
        <v>499</v>
      </c>
      <c r="G107" s="1" t="s">
        <v>393</v>
      </c>
    </row>
    <row r="108" spans="2:12" x14ac:dyDescent="0.2">
      <c r="E108" s="3">
        <v>90002803</v>
      </c>
      <c r="F108" s="1">
        <v>280</v>
      </c>
      <c r="G108" s="1" t="s">
        <v>386</v>
      </c>
    </row>
    <row r="109" spans="2:12" x14ac:dyDescent="0.2">
      <c r="E109" s="3">
        <v>90002873</v>
      </c>
      <c r="F109" s="1">
        <v>287</v>
      </c>
      <c r="G109" s="1" t="s">
        <v>387</v>
      </c>
    </row>
    <row r="110" spans="2:12" x14ac:dyDescent="0.2">
      <c r="E110" s="3">
        <v>90002883</v>
      </c>
      <c r="F110" s="1">
        <v>288</v>
      </c>
      <c r="G110" s="1" t="s">
        <v>388</v>
      </c>
      <c r="K110" s="33"/>
      <c r="L110" s="34"/>
    </row>
    <row r="111" spans="2:12" x14ac:dyDescent="0.2">
      <c r="E111" s="3">
        <v>90004403</v>
      </c>
      <c r="F111" s="1">
        <v>440</v>
      </c>
      <c r="G111" s="1" t="s">
        <v>390</v>
      </c>
      <c r="K111" s="33"/>
      <c r="L111" s="34"/>
    </row>
    <row r="112" spans="2:12" x14ac:dyDescent="0.2">
      <c r="E112" s="3">
        <v>90004753</v>
      </c>
      <c r="F112" s="1">
        <v>475</v>
      </c>
      <c r="G112" s="1" t="s">
        <v>392</v>
      </c>
      <c r="K112" s="33"/>
      <c r="L112" s="34"/>
    </row>
    <row r="113" spans="5:12" x14ac:dyDescent="0.2">
      <c r="E113" s="3">
        <v>90008933</v>
      </c>
      <c r="F113" s="1">
        <v>893</v>
      </c>
      <c r="G113" s="1" t="s">
        <v>398</v>
      </c>
      <c r="K113" s="33"/>
      <c r="L113" s="34"/>
    </row>
    <row r="114" spans="5:12" x14ac:dyDescent="0.2">
      <c r="E114" s="3">
        <v>90005453</v>
      </c>
      <c r="F114" s="1">
        <v>545</v>
      </c>
      <c r="G114" s="1" t="s">
        <v>394</v>
      </c>
      <c r="K114" s="33"/>
      <c r="L114" s="34"/>
    </row>
    <row r="115" spans="5:12" x14ac:dyDescent="0.2">
      <c r="E115" s="3">
        <v>90004453</v>
      </c>
      <c r="F115" s="1">
        <v>445</v>
      </c>
      <c r="G115" s="1" t="s">
        <v>391</v>
      </c>
      <c r="K115" s="33"/>
      <c r="L115" s="34"/>
    </row>
    <row r="116" spans="5:12" x14ac:dyDescent="0.2">
      <c r="E116" s="3">
        <v>90005993</v>
      </c>
      <c r="F116" s="1">
        <v>599</v>
      </c>
      <c r="G116" s="1" t="s">
        <v>396</v>
      </c>
      <c r="K116" s="33"/>
      <c r="L116" s="34"/>
    </row>
    <row r="117" spans="5:12" x14ac:dyDescent="0.2">
      <c r="E117" s="20">
        <v>90007103</v>
      </c>
      <c r="F117" s="1">
        <v>710</v>
      </c>
      <c r="G117" s="1" t="s">
        <v>397</v>
      </c>
      <c r="K117" s="33"/>
      <c r="L117" s="34"/>
    </row>
    <row r="118" spans="5:12" x14ac:dyDescent="0.2">
      <c r="E118" s="20">
        <v>90009463</v>
      </c>
      <c r="F118" s="1">
        <v>946</v>
      </c>
      <c r="G118" s="1" t="s">
        <v>399</v>
      </c>
      <c r="K118" s="33"/>
      <c r="L118" s="34"/>
    </row>
    <row r="119" spans="5:12" x14ac:dyDescent="0.2">
      <c r="E119" s="20">
        <v>90000231</v>
      </c>
      <c r="F119" s="1" t="s">
        <v>329</v>
      </c>
      <c r="G119" s="1" t="s">
        <v>431</v>
      </c>
      <c r="J119" s="67"/>
      <c r="K119" s="68"/>
      <c r="L119" s="68"/>
    </row>
    <row r="120" spans="5:12" x14ac:dyDescent="0.2">
      <c r="E120" s="20">
        <v>90000691</v>
      </c>
      <c r="F120" s="1" t="s">
        <v>331</v>
      </c>
      <c r="G120" s="1" t="s">
        <v>432</v>
      </c>
      <c r="J120" s="67"/>
      <c r="K120" s="68"/>
      <c r="L120" s="68"/>
    </row>
    <row r="121" spans="5:12" x14ac:dyDescent="0.2">
      <c r="E121" s="20">
        <v>90000381</v>
      </c>
      <c r="F121" s="1" t="s">
        <v>330</v>
      </c>
      <c r="G121" s="1" t="s">
        <v>433</v>
      </c>
      <c r="J121" s="67"/>
      <c r="K121" s="68"/>
      <c r="L121" s="68"/>
    </row>
    <row r="122" spans="5:12" x14ac:dyDescent="0.2">
      <c r="E122" s="70">
        <v>90035431</v>
      </c>
      <c r="F122" s="1" t="s">
        <v>334</v>
      </c>
      <c r="G122" s="70" t="s">
        <v>460</v>
      </c>
      <c r="J122" s="69"/>
      <c r="K122" s="69"/>
      <c r="L122" s="69"/>
    </row>
    <row r="123" spans="5:12" x14ac:dyDescent="0.2">
      <c r="E123" s="20">
        <v>90001171</v>
      </c>
      <c r="F123" s="1" t="s">
        <v>332</v>
      </c>
      <c r="G123" s="1" t="s">
        <v>434</v>
      </c>
      <c r="J123" s="67"/>
      <c r="K123" s="68"/>
      <c r="L123" s="68"/>
    </row>
    <row r="124" spans="5:12" x14ac:dyDescent="0.2">
      <c r="E124" s="70">
        <v>90008987</v>
      </c>
      <c r="F124" s="1" t="s">
        <v>333</v>
      </c>
      <c r="G124" s="70" t="s">
        <v>461</v>
      </c>
      <c r="J124" s="69"/>
      <c r="K124" s="69"/>
      <c r="L124" s="69"/>
    </row>
    <row r="125" spans="5:12" x14ac:dyDescent="0.2">
      <c r="E125" s="3"/>
    </row>
    <row r="126" spans="5:12" x14ac:dyDescent="0.2">
      <c r="E126" s="3"/>
    </row>
  </sheetData>
  <protectedRanges>
    <protectedRange sqref="I4" name="Alue1"/>
  </protectedRanges>
  <sortState xmlns:xlrd2="http://schemas.microsoft.com/office/spreadsheetml/2017/richdata2" ref="E122:G129">
    <sortCondition ref="G122:G129"/>
  </sortState>
  <phoneticPr fontId="5" type="noConversion"/>
  <dataValidations count="1">
    <dataValidation type="list" allowBlank="1" showInputMessage="1" showErrorMessage="1" sqref="I4" xr:uid="{00000000-0002-0000-0100-000000000000}">
      <formula1>$G$104:$G$126</formula1>
    </dataValidation>
  </dataValidations>
  <pageMargins left="0.75" right="0.75" top="0.6" bottom="0.77" header="0.3" footer="0.4921259845"/>
  <pageSetup paperSize="9" scale="90" orientation="portrait" r:id="rId1"/>
  <headerFooter alignWithMargins="0"/>
  <rowBreaks count="1" manualBreakCount="1">
    <brk id="4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dimension ref="A1:BM749"/>
  <sheetViews>
    <sheetView zoomScale="77" zoomScaleNormal="100" workbookViewId="0">
      <pane xSplit="3" ySplit="1" topLeftCell="AN2" activePane="bottomRight" state="frozen"/>
      <selection pane="topRight" activeCell="D1" sqref="D1"/>
      <selection pane="bottomLeft" activeCell="A2" sqref="A2"/>
      <selection pane="bottomRight" activeCell="AT7" sqref="AT7"/>
    </sheetView>
  </sheetViews>
  <sheetFormatPr defaultRowHeight="12.75" x14ac:dyDescent="0.2"/>
  <cols>
    <col min="1" max="1" width="10" bestFit="1" customWidth="1"/>
    <col min="2" max="2" width="9" bestFit="1" customWidth="1"/>
    <col min="3" max="3" width="37.140625" bestFit="1" customWidth="1"/>
    <col min="4" max="4" width="13" style="64" customWidth="1"/>
    <col min="5" max="5" width="21.5703125" style="62" customWidth="1"/>
    <col min="6" max="6" width="22.140625" style="61" customWidth="1"/>
    <col min="7" max="7" width="19.140625" style="60" bestFit="1" customWidth="1"/>
    <col min="8" max="8" width="8.28515625" style="60" customWidth="1"/>
    <col min="9" max="9" width="21" style="61" customWidth="1"/>
    <col min="10" max="10" width="12.28515625" style="61" bestFit="1" customWidth="1"/>
    <col min="11" max="11" width="20.28515625" style="61" bestFit="1" customWidth="1"/>
    <col min="12" max="12" width="7.140625" style="61" customWidth="1"/>
    <col min="13" max="13" width="17" style="61" bestFit="1" customWidth="1"/>
    <col min="14" max="14" width="16.140625" style="61" bestFit="1" customWidth="1"/>
    <col min="15" max="15" width="17" style="61" bestFit="1" customWidth="1"/>
    <col min="16" max="16" width="14.85546875" style="60" customWidth="1"/>
    <col min="17" max="17" width="14.42578125" style="60" bestFit="1" customWidth="1"/>
    <col min="18" max="18" width="14.42578125" style="60" customWidth="1"/>
    <col min="19" max="19" width="16.140625" style="60" bestFit="1" customWidth="1"/>
    <col min="20" max="20" width="14.42578125" style="60" customWidth="1"/>
    <col min="21" max="21" width="8.5703125" style="60" customWidth="1"/>
    <col min="22" max="22" width="19" style="61" customWidth="1"/>
    <col min="23" max="23" width="11" style="61" customWidth="1"/>
    <col min="24" max="24" width="11.85546875" style="61" customWidth="1"/>
    <col min="25" max="25" width="8" style="61" customWidth="1"/>
    <col min="26" max="26" width="14.5703125" style="63" bestFit="1" customWidth="1"/>
    <col min="27" max="27" width="11.85546875" style="20" customWidth="1"/>
    <col min="28" max="28" width="11.140625" bestFit="1" customWidth="1"/>
    <col min="30" max="32" width="4" style="15" customWidth="1"/>
    <col min="33" max="33" width="4" customWidth="1"/>
    <col min="34" max="34" width="11.42578125" style="48" bestFit="1" customWidth="1"/>
    <col min="35" max="35" width="12.42578125" style="48" customWidth="1"/>
    <col min="36" max="36" width="14.7109375" style="48" bestFit="1" customWidth="1"/>
    <col min="37" max="37" width="29.7109375" bestFit="1" customWidth="1"/>
    <col min="38" max="38" width="12.42578125" bestFit="1" customWidth="1"/>
    <col min="39" max="39" width="12.42578125" customWidth="1"/>
    <col min="40" max="40" width="10.5703125" bestFit="1" customWidth="1"/>
    <col min="41" max="41" width="11.28515625" bestFit="1" customWidth="1"/>
    <col min="43" max="43" width="10.7109375" bestFit="1" customWidth="1"/>
    <col min="46" max="46" width="27.28515625" bestFit="1" customWidth="1"/>
    <col min="47" max="47" width="18" bestFit="1" customWidth="1"/>
    <col min="48" max="48" width="15" bestFit="1" customWidth="1"/>
    <col min="54" max="54" width="10.85546875" bestFit="1" customWidth="1"/>
    <col min="55" max="55" width="9" bestFit="1" customWidth="1"/>
    <col min="56" max="56" width="11.28515625" bestFit="1" customWidth="1"/>
    <col min="64" max="64" width="13.140625" bestFit="1" customWidth="1"/>
  </cols>
  <sheetData>
    <row r="1" spans="1:65" ht="63.75" x14ac:dyDescent="0.2">
      <c r="A1" t="s">
        <v>314</v>
      </c>
      <c r="B1" t="s">
        <v>0</v>
      </c>
      <c r="C1" t="s">
        <v>316</v>
      </c>
      <c r="D1" s="53" t="s">
        <v>467</v>
      </c>
      <c r="E1" s="54" t="s">
        <v>448</v>
      </c>
      <c r="F1" s="55" t="s">
        <v>317</v>
      </c>
      <c r="G1" s="55" t="s">
        <v>413</v>
      </c>
      <c r="H1" s="66"/>
      <c r="I1" s="53" t="s">
        <v>443</v>
      </c>
      <c r="J1" s="53" t="s">
        <v>444</v>
      </c>
      <c r="K1" s="53" t="s">
        <v>445</v>
      </c>
      <c r="L1" s="71"/>
      <c r="M1" s="53" t="s">
        <v>446</v>
      </c>
      <c r="N1" s="57">
        <f>SUM(M2:M371)</f>
        <v>3362344309.4416385</v>
      </c>
      <c r="O1" s="56" t="s">
        <v>447</v>
      </c>
      <c r="P1" s="81"/>
      <c r="Q1" s="57">
        <f>SUM(O2:P293)</f>
        <v>540500000.00000131</v>
      </c>
      <c r="R1" s="56" t="s">
        <v>450</v>
      </c>
      <c r="S1" s="57">
        <f>SUM(R2:R375)</f>
        <v>3902844309.4416385</v>
      </c>
      <c r="T1" s="56" t="s">
        <v>459</v>
      </c>
      <c r="U1" s="57"/>
      <c r="W1" s="58"/>
      <c r="Y1" s="56"/>
      <c r="Z1" s="59" t="s">
        <v>452</v>
      </c>
      <c r="AA1" s="56"/>
      <c r="AI1" s="48" t="s">
        <v>1</v>
      </c>
      <c r="AJ1" s="48" t="s">
        <v>2</v>
      </c>
      <c r="AL1" s="58">
        <f>SUM(AI2:AI749)</f>
        <v>2378784376</v>
      </c>
      <c r="AM1" s="58"/>
      <c r="AN1" s="53" t="s">
        <v>1213</v>
      </c>
      <c r="AO1" s="56" t="s">
        <v>449</v>
      </c>
      <c r="AQ1" s="56" t="s">
        <v>451</v>
      </c>
      <c r="AT1" t="s">
        <v>1218</v>
      </c>
      <c r="AU1" t="s">
        <v>1219</v>
      </c>
      <c r="AV1" t="s">
        <v>1220</v>
      </c>
      <c r="AX1" s="53" t="s">
        <v>1221</v>
      </c>
      <c r="AY1" s="53" t="s">
        <v>1222</v>
      </c>
      <c r="AZ1" s="53" t="s">
        <v>1223</v>
      </c>
      <c r="BB1" s="53" t="s">
        <v>1224</v>
      </c>
      <c r="BC1" s="53" t="s">
        <v>1225</v>
      </c>
      <c r="BD1" s="53" t="s">
        <v>1226</v>
      </c>
      <c r="BF1" s="53" t="s">
        <v>1227</v>
      </c>
      <c r="BG1" s="53" t="s">
        <v>1228</v>
      </c>
      <c r="BH1" s="53" t="s">
        <v>1229</v>
      </c>
      <c r="BL1" s="20"/>
      <c r="BM1" s="20"/>
    </row>
    <row r="2" spans="1:65" x14ac:dyDescent="0.2">
      <c r="A2">
        <v>90000053</v>
      </c>
      <c r="B2">
        <v>5</v>
      </c>
      <c r="C2" t="s">
        <v>25</v>
      </c>
      <c r="D2" s="79">
        <v>9113</v>
      </c>
      <c r="E2" s="79">
        <v>11395414.668282848</v>
      </c>
      <c r="F2" s="79">
        <v>5282039.8619306339</v>
      </c>
      <c r="G2" s="80"/>
      <c r="I2" s="79">
        <v>3220704.6992999995</v>
      </c>
      <c r="J2" s="79">
        <v>0</v>
      </c>
      <c r="K2" s="79">
        <v>658426.29</v>
      </c>
      <c r="L2" s="79"/>
      <c r="M2" s="79">
        <v>13957693.077582847</v>
      </c>
      <c r="N2" s="79"/>
      <c r="O2" s="79">
        <v>1394496.4080848047</v>
      </c>
      <c r="P2" s="80"/>
      <c r="Q2" s="80"/>
      <c r="R2" s="80">
        <f>M2+O2+P2</f>
        <v>15352189.485667652</v>
      </c>
      <c r="S2" s="80"/>
      <c r="T2" s="61">
        <v>1279349</v>
      </c>
      <c r="Z2" s="63">
        <f>R2+AO2</f>
        <v>16814572.485667653</v>
      </c>
      <c r="AA2" s="36"/>
      <c r="AB2" s="60"/>
      <c r="AH2" s="73">
        <v>90081101</v>
      </c>
      <c r="AI2" s="86">
        <v>314907</v>
      </c>
      <c r="AJ2" s="86">
        <v>26242</v>
      </c>
      <c r="AK2" t="s">
        <v>478</v>
      </c>
      <c r="AL2" s="35"/>
      <c r="AM2" s="35"/>
      <c r="AN2" s="15"/>
      <c r="AO2" s="61">
        <f>_xlfn.IFNA(INDEX($AI$2:$AI$733,MATCH(A2,$AH$2:$AH$733,0),1,1),0)</f>
        <v>1462383</v>
      </c>
      <c r="AP2" s="61"/>
      <c r="AQ2" s="61">
        <f t="shared" ref="AQ2:AQ65" si="0">_xlfn.IFNA(INDEX($AJ$2:$AJ$742,MATCH(A2,$AH$2:$AH$742,0),1,1),0)</f>
        <v>121860</v>
      </c>
      <c r="AT2">
        <v>6638926</v>
      </c>
      <c r="AU2" s="60">
        <f>E2-AT2</f>
        <v>4756488.6682828479</v>
      </c>
      <c r="AV2">
        <f>ROUND(AU2/5,0)</f>
        <v>951298</v>
      </c>
      <c r="AX2">
        <v>1878744</v>
      </c>
      <c r="AY2">
        <v>0</v>
      </c>
      <c r="AZ2">
        <v>384083</v>
      </c>
      <c r="BB2" s="60">
        <f>I2-AX2</f>
        <v>1341960.6992999995</v>
      </c>
      <c r="BC2" s="60">
        <f t="shared" ref="BC2:BD2" si="1">J2-AY2</f>
        <v>0</v>
      </c>
      <c r="BD2" s="60">
        <f t="shared" si="1"/>
        <v>274343.29000000004</v>
      </c>
      <c r="BF2">
        <f>ROUND(BB2/5,0)</f>
        <v>268392</v>
      </c>
      <c r="BG2">
        <f t="shared" ref="BG2:BH2" si="2">ROUND(BC2/5,0)</f>
        <v>0</v>
      </c>
      <c r="BH2">
        <f t="shared" si="2"/>
        <v>54869</v>
      </c>
    </row>
    <row r="3" spans="1:65" x14ac:dyDescent="0.2">
      <c r="A3">
        <v>90000093</v>
      </c>
      <c r="B3">
        <v>9</v>
      </c>
      <c r="C3" t="s">
        <v>26</v>
      </c>
      <c r="D3" s="61">
        <v>2437</v>
      </c>
      <c r="E3" s="62">
        <v>3944294.866336951</v>
      </c>
      <c r="F3" s="61">
        <v>1761468.0556511714</v>
      </c>
      <c r="I3" s="61">
        <v>113349.336</v>
      </c>
      <c r="J3" s="61">
        <v>0</v>
      </c>
      <c r="K3" s="61">
        <v>30004.236000000004</v>
      </c>
      <c r="M3" s="61">
        <v>4027639.9663369511</v>
      </c>
      <c r="O3" s="61">
        <v>357490.36609060201</v>
      </c>
      <c r="R3" s="60">
        <f>M3+O3+P3</f>
        <v>4385130.3324275529</v>
      </c>
      <c r="T3" s="61">
        <v>365428</v>
      </c>
      <c r="Z3" s="63">
        <f t="shared" ref="Z3:Z66" si="3">R3+AO3</f>
        <v>3903193.3324275529</v>
      </c>
      <c r="AA3" s="36"/>
      <c r="AH3" s="48">
        <v>90053471</v>
      </c>
      <c r="AI3" s="86">
        <v>2493136</v>
      </c>
      <c r="AJ3" s="86">
        <v>207760</v>
      </c>
      <c r="AK3" s="72" t="s">
        <v>1214</v>
      </c>
      <c r="AN3" s="15"/>
      <c r="AO3" s="61">
        <f t="shared" ref="AO3:AO66" si="4">_xlfn.IFNA(INDEX($AI$2:$AI$733,MATCH(A3,$AH$2:$AH$733,0),1,1),0)</f>
        <v>-481937</v>
      </c>
      <c r="AP3" s="61"/>
      <c r="AQ3" s="61">
        <f t="shared" si="0"/>
        <v>-40164</v>
      </c>
      <c r="AT3">
        <v>2298590</v>
      </c>
      <c r="AU3" s="60">
        <f t="shared" ref="AU3:AU66" si="5">E3-AT3</f>
        <v>1645704.866336951</v>
      </c>
      <c r="AV3">
        <f t="shared" ref="AV3:AV66" si="6">ROUND(AU3/5,0)</f>
        <v>329141</v>
      </c>
      <c r="AX3">
        <v>66122</v>
      </c>
      <c r="AY3">
        <v>0</v>
      </c>
      <c r="AZ3">
        <v>17500</v>
      </c>
      <c r="BB3" s="60">
        <f t="shared" ref="BB3:BB66" si="7">I3-AX3</f>
        <v>47227.335999999996</v>
      </c>
      <c r="BC3" s="60">
        <f t="shared" ref="BC3:BC66" si="8">J3-AY3</f>
        <v>0</v>
      </c>
      <c r="BD3" s="60">
        <f t="shared" ref="BD3:BD66" si="9">K3-AZ3</f>
        <v>12504.236000000004</v>
      </c>
      <c r="BF3">
        <f t="shared" ref="BF3:BF66" si="10">ROUND(BB3/5,0)</f>
        <v>9445</v>
      </c>
      <c r="BG3">
        <f t="shared" ref="BG3:BG66" si="11">ROUND(BC3/5,0)</f>
        <v>0</v>
      </c>
      <c r="BH3">
        <f t="shared" ref="BH3:BH66" si="12">ROUND(BD3/5,0)</f>
        <v>2501</v>
      </c>
    </row>
    <row r="4" spans="1:65" x14ac:dyDescent="0.2">
      <c r="A4">
        <v>90000103</v>
      </c>
      <c r="B4">
        <v>10</v>
      </c>
      <c r="C4" t="s">
        <v>27</v>
      </c>
      <c r="D4" s="61">
        <v>10933</v>
      </c>
      <c r="E4" s="62">
        <v>10488260.52876256</v>
      </c>
      <c r="F4" s="61">
        <v>6714240.841455766</v>
      </c>
      <c r="I4" s="61">
        <v>196694.43599999999</v>
      </c>
      <c r="J4" s="61">
        <v>0</v>
      </c>
      <c r="K4" s="61">
        <v>186776.36910000001</v>
      </c>
      <c r="M4" s="61">
        <v>10498178.59566256</v>
      </c>
      <c r="O4" s="61">
        <v>1650701.1059987615</v>
      </c>
      <c r="R4" s="60">
        <f t="shared" ref="R4:R66" si="13">M4+O4+P4</f>
        <v>12148879.701661322</v>
      </c>
      <c r="T4" s="61">
        <v>1012407</v>
      </c>
      <c r="Z4" s="63">
        <f t="shared" si="3"/>
        <v>11869148.701661322</v>
      </c>
      <c r="AA4" s="36"/>
      <c r="AH4" s="48">
        <v>90001461</v>
      </c>
      <c r="AI4" s="86">
        <v>3659213</v>
      </c>
      <c r="AJ4" s="86">
        <v>304934</v>
      </c>
      <c r="AK4" t="s">
        <v>479</v>
      </c>
      <c r="AL4" s="35"/>
      <c r="AM4" s="35"/>
      <c r="AN4" s="15"/>
      <c r="AO4" s="61">
        <f t="shared" si="4"/>
        <v>-279731</v>
      </c>
      <c r="AP4" s="61"/>
      <c r="AQ4" s="61">
        <f t="shared" si="0"/>
        <v>-23316</v>
      </c>
      <c r="AT4">
        <v>6108074</v>
      </c>
      <c r="AU4" s="60">
        <f t="shared" si="5"/>
        <v>4380186.5287625603</v>
      </c>
      <c r="AV4">
        <f t="shared" si="6"/>
        <v>876037</v>
      </c>
      <c r="AX4">
        <v>114737</v>
      </c>
      <c r="AY4">
        <v>0</v>
      </c>
      <c r="AZ4">
        <v>108955</v>
      </c>
      <c r="BB4" s="60">
        <f t="shared" si="7"/>
        <v>81957.435999999987</v>
      </c>
      <c r="BC4" s="60">
        <f t="shared" si="8"/>
        <v>0</v>
      </c>
      <c r="BD4" s="60">
        <f t="shared" si="9"/>
        <v>77821.369100000011</v>
      </c>
      <c r="BF4">
        <f t="shared" si="10"/>
        <v>16391</v>
      </c>
      <c r="BG4">
        <f t="shared" si="11"/>
        <v>0</v>
      </c>
      <c r="BH4">
        <f t="shared" si="12"/>
        <v>15564</v>
      </c>
    </row>
    <row r="5" spans="1:65" x14ac:dyDescent="0.2">
      <c r="A5">
        <v>90000163</v>
      </c>
      <c r="B5">
        <v>16</v>
      </c>
      <c r="C5" t="s">
        <v>28</v>
      </c>
      <c r="D5" s="61">
        <v>7968</v>
      </c>
      <c r="E5" s="62">
        <v>8055922.5004424835</v>
      </c>
      <c r="F5" s="61">
        <v>2653726.852436523</v>
      </c>
      <c r="I5" s="61">
        <v>660093.19200000004</v>
      </c>
      <c r="J5" s="61">
        <v>0</v>
      </c>
      <c r="K5" s="61">
        <v>115858.02351</v>
      </c>
      <c r="M5" s="61">
        <v>8600157.6689324826</v>
      </c>
      <c r="O5" s="61">
        <v>986148.10100763629</v>
      </c>
      <c r="R5" s="60">
        <f t="shared" si="13"/>
        <v>9586305.7699401192</v>
      </c>
      <c r="T5" s="61">
        <v>798859</v>
      </c>
      <c r="Z5" s="63">
        <f t="shared" si="3"/>
        <v>9064041.7699401192</v>
      </c>
      <c r="AA5" s="36"/>
      <c r="AH5" s="48">
        <v>90053361</v>
      </c>
      <c r="AI5" s="86">
        <v>37895968</v>
      </c>
      <c r="AJ5" s="86">
        <v>3157995</v>
      </c>
      <c r="AK5" t="s">
        <v>480</v>
      </c>
      <c r="AL5" s="35"/>
      <c r="AM5" s="35"/>
      <c r="AN5" s="15"/>
      <c r="AO5" s="61">
        <f t="shared" si="4"/>
        <v>-522264</v>
      </c>
      <c r="AP5" s="61"/>
      <c r="AQ5" s="61">
        <f t="shared" si="0"/>
        <v>-43525</v>
      </c>
      <c r="AT5">
        <v>4691946</v>
      </c>
      <c r="AU5" s="60">
        <f t="shared" si="5"/>
        <v>3363976.5004424835</v>
      </c>
      <c r="AV5">
        <f t="shared" si="6"/>
        <v>672795</v>
      </c>
      <c r="AX5">
        <v>385056</v>
      </c>
      <c r="AY5">
        <v>0</v>
      </c>
      <c r="AZ5">
        <v>67585</v>
      </c>
      <c r="BB5" s="60">
        <f t="shared" si="7"/>
        <v>275037.19200000004</v>
      </c>
      <c r="BC5" s="60">
        <f t="shared" si="8"/>
        <v>0</v>
      </c>
      <c r="BD5" s="60">
        <f t="shared" si="9"/>
        <v>48273.023509999999</v>
      </c>
      <c r="BF5">
        <f t="shared" si="10"/>
        <v>55007</v>
      </c>
      <c r="BG5">
        <f t="shared" si="11"/>
        <v>0</v>
      </c>
      <c r="BH5">
        <f t="shared" si="12"/>
        <v>9655</v>
      </c>
    </row>
    <row r="6" spans="1:65" x14ac:dyDescent="0.2">
      <c r="A6">
        <v>90000183</v>
      </c>
      <c r="B6">
        <v>18</v>
      </c>
      <c r="C6" t="s">
        <v>29</v>
      </c>
      <c r="D6" s="61">
        <v>4700</v>
      </c>
      <c r="E6" s="62">
        <v>2945229.7468244699</v>
      </c>
      <c r="F6" s="61">
        <v>1034307.1136496847</v>
      </c>
      <c r="I6" s="61">
        <v>907044.72330000007</v>
      </c>
      <c r="J6" s="61">
        <v>0</v>
      </c>
      <c r="K6" s="61">
        <v>329579.8634400001</v>
      </c>
      <c r="M6" s="61">
        <v>3522694.6066844696</v>
      </c>
      <c r="O6" s="61">
        <v>439761.45161025279</v>
      </c>
      <c r="R6" s="60">
        <f t="shared" si="13"/>
        <v>3962456.0582947223</v>
      </c>
      <c r="T6" s="61">
        <v>330205</v>
      </c>
      <c r="Z6" s="63">
        <f t="shared" si="3"/>
        <v>3985358.0582947223</v>
      </c>
      <c r="AA6" s="36"/>
      <c r="AH6" s="48">
        <v>90082041</v>
      </c>
      <c r="AI6" s="86">
        <v>426892</v>
      </c>
      <c r="AJ6" s="86">
        <v>35573</v>
      </c>
      <c r="AK6" t="s">
        <v>481</v>
      </c>
      <c r="AL6" s="35"/>
      <c r="AM6" s="35"/>
      <c r="AN6" s="15"/>
      <c r="AO6" s="61">
        <f t="shared" si="4"/>
        <v>22902</v>
      </c>
      <c r="AP6" s="61"/>
      <c r="AQ6" s="61">
        <f t="shared" si="0"/>
        <v>1907</v>
      </c>
      <c r="AT6">
        <v>1713719</v>
      </c>
      <c r="AU6" s="60">
        <f t="shared" si="5"/>
        <v>1231510.7468244699</v>
      </c>
      <c r="AV6">
        <f t="shared" si="6"/>
        <v>246302</v>
      </c>
      <c r="AX6">
        <v>529109</v>
      </c>
      <c r="AY6">
        <v>0</v>
      </c>
      <c r="AZ6">
        <v>192255</v>
      </c>
      <c r="BB6" s="60">
        <f t="shared" si="7"/>
        <v>377935.72330000007</v>
      </c>
      <c r="BC6" s="60">
        <f t="shared" si="8"/>
        <v>0</v>
      </c>
      <c r="BD6" s="60">
        <f t="shared" si="9"/>
        <v>137324.8634400001</v>
      </c>
      <c r="BF6">
        <f t="shared" si="10"/>
        <v>75587</v>
      </c>
      <c r="BG6">
        <f t="shared" si="11"/>
        <v>0</v>
      </c>
      <c r="BH6">
        <f t="shared" si="12"/>
        <v>27465</v>
      </c>
    </row>
    <row r="7" spans="1:65" x14ac:dyDescent="0.2">
      <c r="A7">
        <v>90000193</v>
      </c>
      <c r="B7">
        <v>19</v>
      </c>
      <c r="C7" t="s">
        <v>30</v>
      </c>
      <c r="D7" s="61">
        <v>3961</v>
      </c>
      <c r="E7" s="62">
        <v>2826052.4604325742</v>
      </c>
      <c r="F7" s="61">
        <v>1628436.2336425628</v>
      </c>
      <c r="I7" s="61">
        <v>280122.8811</v>
      </c>
      <c r="J7" s="61">
        <v>0</v>
      </c>
      <c r="K7" s="61">
        <v>183359.21999999997</v>
      </c>
      <c r="M7" s="61">
        <v>2922816.1215325743</v>
      </c>
      <c r="O7" s="61">
        <v>315543.59142426302</v>
      </c>
      <c r="R7" s="60">
        <f t="shared" si="13"/>
        <v>3238359.7129568374</v>
      </c>
      <c r="T7" s="61">
        <v>269863</v>
      </c>
      <c r="Z7" s="63">
        <f t="shared" si="3"/>
        <v>2251105.7129568374</v>
      </c>
      <c r="AA7" s="36"/>
      <c r="AH7" s="48">
        <v>90020931</v>
      </c>
      <c r="AI7" s="86">
        <v>1747125</v>
      </c>
      <c r="AJ7" s="86">
        <v>145593</v>
      </c>
      <c r="AK7" t="s">
        <v>482</v>
      </c>
      <c r="AL7" s="35"/>
      <c r="AM7" s="35"/>
      <c r="AN7" s="15"/>
      <c r="AO7" s="61">
        <f t="shared" si="4"/>
        <v>-987254</v>
      </c>
      <c r="AP7" s="61"/>
      <c r="AQ7" s="61">
        <f t="shared" si="0"/>
        <v>-82272</v>
      </c>
      <c r="AT7">
        <v>1644881</v>
      </c>
      <c r="AU7" s="60">
        <f t="shared" si="5"/>
        <v>1181171.4604325742</v>
      </c>
      <c r="AV7">
        <f t="shared" si="6"/>
        <v>236234</v>
      </c>
      <c r="AX7">
        <v>163408</v>
      </c>
      <c r="AY7">
        <v>0</v>
      </c>
      <c r="AZ7">
        <v>106960</v>
      </c>
      <c r="BB7" s="60">
        <f t="shared" si="7"/>
        <v>116714.8811</v>
      </c>
      <c r="BC7" s="60">
        <f t="shared" si="8"/>
        <v>0</v>
      </c>
      <c r="BD7" s="60">
        <f t="shared" si="9"/>
        <v>76399.219999999972</v>
      </c>
      <c r="BF7">
        <f t="shared" si="10"/>
        <v>23343</v>
      </c>
      <c r="BG7">
        <f t="shared" si="11"/>
        <v>0</v>
      </c>
      <c r="BH7">
        <f t="shared" si="12"/>
        <v>15280</v>
      </c>
    </row>
    <row r="8" spans="1:65" x14ac:dyDescent="0.2">
      <c r="A8">
        <v>90000203</v>
      </c>
      <c r="B8">
        <v>20</v>
      </c>
      <c r="C8" t="s">
        <v>31</v>
      </c>
      <c r="D8" s="61">
        <v>16405</v>
      </c>
      <c r="E8" s="62">
        <v>7385605.9865714535</v>
      </c>
      <c r="F8" s="61">
        <v>6886836.881088675</v>
      </c>
      <c r="I8" s="61">
        <v>377136.57750000001</v>
      </c>
      <c r="J8" s="61">
        <v>0</v>
      </c>
      <c r="K8" s="61">
        <v>785310.87024000008</v>
      </c>
      <c r="M8" s="61">
        <v>6977431.6938314531</v>
      </c>
      <c r="O8" s="61">
        <v>1201699.0464144603</v>
      </c>
      <c r="R8" s="60">
        <f t="shared" si="13"/>
        <v>8179130.7402459132</v>
      </c>
      <c r="T8" s="61">
        <v>681594</v>
      </c>
      <c r="Z8" s="63">
        <f t="shared" si="3"/>
        <v>5940482.7402459132</v>
      </c>
      <c r="AA8" s="36"/>
      <c r="AH8" s="48">
        <v>90014501</v>
      </c>
      <c r="AI8" s="86">
        <v>5490911</v>
      </c>
      <c r="AJ8" s="86">
        <v>457574</v>
      </c>
      <c r="AK8" t="s">
        <v>483</v>
      </c>
      <c r="AL8" s="35"/>
      <c r="AM8" s="35"/>
      <c r="AN8" s="15"/>
      <c r="AO8" s="61">
        <f t="shared" si="4"/>
        <v>-2238648</v>
      </c>
      <c r="AP8" s="61"/>
      <c r="AQ8" s="61">
        <f t="shared" si="0"/>
        <v>-186556</v>
      </c>
      <c r="AT8">
        <v>4293149</v>
      </c>
      <c r="AU8" s="60">
        <f t="shared" si="5"/>
        <v>3092456.9865714535</v>
      </c>
      <c r="AV8">
        <f t="shared" si="6"/>
        <v>618491</v>
      </c>
      <c r="AX8">
        <v>219996</v>
      </c>
      <c r="AY8">
        <v>0</v>
      </c>
      <c r="AZ8">
        <v>458101</v>
      </c>
      <c r="BB8" s="60">
        <f t="shared" si="7"/>
        <v>157140.57750000001</v>
      </c>
      <c r="BC8" s="60">
        <f t="shared" si="8"/>
        <v>0</v>
      </c>
      <c r="BD8" s="60">
        <f t="shared" si="9"/>
        <v>327209.87024000008</v>
      </c>
      <c r="BF8">
        <f t="shared" si="10"/>
        <v>31428</v>
      </c>
      <c r="BG8">
        <f t="shared" si="11"/>
        <v>0</v>
      </c>
      <c r="BH8">
        <f t="shared" si="12"/>
        <v>65442</v>
      </c>
    </row>
    <row r="9" spans="1:65" x14ac:dyDescent="0.2">
      <c r="A9">
        <v>90000463</v>
      </c>
      <c r="B9">
        <v>46</v>
      </c>
      <c r="C9" t="s">
        <v>32</v>
      </c>
      <c r="D9" s="61">
        <v>1320</v>
      </c>
      <c r="E9" s="62">
        <v>2196587.9953403231</v>
      </c>
      <c r="F9" s="61">
        <v>580067.00375514943</v>
      </c>
      <c r="I9" s="61">
        <v>395305.80930000002</v>
      </c>
      <c r="J9" s="61">
        <v>0</v>
      </c>
      <c r="K9" s="61">
        <v>30004.236000000001</v>
      </c>
      <c r="M9" s="61">
        <v>2561889.5686403234</v>
      </c>
      <c r="O9" s="61">
        <v>241665.11579702512</v>
      </c>
      <c r="R9" s="60">
        <f t="shared" si="13"/>
        <v>2803554.6844373485</v>
      </c>
      <c r="T9" s="61">
        <v>233630</v>
      </c>
      <c r="Z9" s="63">
        <f t="shared" si="3"/>
        <v>2450044.6844373485</v>
      </c>
      <c r="AA9" s="36"/>
      <c r="AH9" s="48">
        <v>90013591</v>
      </c>
      <c r="AI9" s="86">
        <v>4999149</v>
      </c>
      <c r="AJ9" s="86">
        <v>416594</v>
      </c>
      <c r="AK9" t="s">
        <v>484</v>
      </c>
      <c r="AL9" s="35"/>
      <c r="AM9" s="35"/>
      <c r="AN9" s="15"/>
      <c r="AO9" s="61">
        <f t="shared" si="4"/>
        <v>-353510</v>
      </c>
      <c r="AP9" s="61"/>
      <c r="AQ9" s="61">
        <f t="shared" si="0"/>
        <v>-29460</v>
      </c>
      <c r="AT9">
        <v>1280125</v>
      </c>
      <c r="AU9" s="60">
        <f t="shared" si="5"/>
        <v>916462.99534032308</v>
      </c>
      <c r="AV9">
        <f t="shared" si="6"/>
        <v>183293</v>
      </c>
      <c r="AX9">
        <v>230594</v>
      </c>
      <c r="AY9">
        <v>0</v>
      </c>
      <c r="AZ9">
        <v>17500</v>
      </c>
      <c r="BB9" s="60">
        <f t="shared" si="7"/>
        <v>164711.80930000002</v>
      </c>
      <c r="BC9" s="60">
        <f t="shared" si="8"/>
        <v>0</v>
      </c>
      <c r="BD9" s="60">
        <f t="shared" si="9"/>
        <v>12504.236000000001</v>
      </c>
      <c r="BF9">
        <f t="shared" si="10"/>
        <v>32942</v>
      </c>
      <c r="BG9">
        <f t="shared" si="11"/>
        <v>0</v>
      </c>
      <c r="BH9">
        <f t="shared" si="12"/>
        <v>2501</v>
      </c>
    </row>
    <row r="10" spans="1:65" x14ac:dyDescent="0.2">
      <c r="A10">
        <v>90000473</v>
      </c>
      <c r="B10">
        <v>47</v>
      </c>
      <c r="C10" t="s">
        <v>33</v>
      </c>
      <c r="D10" s="61">
        <v>1771</v>
      </c>
      <c r="E10" s="62">
        <v>3253421.6573768575</v>
      </c>
      <c r="F10" s="61">
        <v>480061.9334497836</v>
      </c>
      <c r="I10" s="61">
        <v>0</v>
      </c>
      <c r="J10" s="61">
        <v>0</v>
      </c>
      <c r="K10" s="61">
        <v>48340.158000000003</v>
      </c>
      <c r="M10" s="61">
        <v>3205081.4993768577</v>
      </c>
      <c r="O10" s="61">
        <v>280789.28358135349</v>
      </c>
      <c r="R10" s="60">
        <f t="shared" si="13"/>
        <v>3485870.7829582114</v>
      </c>
      <c r="T10" s="61">
        <v>290489</v>
      </c>
      <c r="Z10" s="63">
        <f t="shared" si="3"/>
        <v>3416293.7829582114</v>
      </c>
      <c r="AA10" s="36"/>
      <c r="AH10" s="48">
        <v>90080171</v>
      </c>
      <c r="AI10" s="86">
        <v>292526</v>
      </c>
      <c r="AJ10" s="86">
        <v>24377</v>
      </c>
      <c r="AK10" t="s">
        <v>485</v>
      </c>
      <c r="AL10" s="35"/>
      <c r="AM10" s="35"/>
      <c r="AN10" s="15"/>
      <c r="AO10" s="61">
        <f t="shared" si="4"/>
        <v>-69577</v>
      </c>
      <c r="AP10" s="61"/>
      <c r="AQ10" s="61">
        <f t="shared" si="0"/>
        <v>-5799</v>
      </c>
      <c r="AT10">
        <v>1896195</v>
      </c>
      <c r="AU10" s="60">
        <f t="shared" si="5"/>
        <v>1357226.6573768575</v>
      </c>
      <c r="AV10">
        <f t="shared" si="6"/>
        <v>271445</v>
      </c>
      <c r="AX10">
        <v>0</v>
      </c>
      <c r="AY10">
        <v>0</v>
      </c>
      <c r="AZ10">
        <v>28196</v>
      </c>
      <c r="BB10" s="60">
        <f t="shared" si="7"/>
        <v>0</v>
      </c>
      <c r="BC10" s="60">
        <f t="shared" si="8"/>
        <v>0</v>
      </c>
      <c r="BD10" s="60">
        <f t="shared" si="9"/>
        <v>20144.158000000003</v>
      </c>
      <c r="BF10">
        <f t="shared" si="10"/>
        <v>0</v>
      </c>
      <c r="BG10">
        <f t="shared" si="11"/>
        <v>0</v>
      </c>
      <c r="BH10">
        <f t="shared" si="12"/>
        <v>4029</v>
      </c>
    </row>
    <row r="11" spans="1:65" x14ac:dyDescent="0.2">
      <c r="A11">
        <v>90000493</v>
      </c>
      <c r="B11">
        <v>49</v>
      </c>
      <c r="C11" t="s">
        <v>34</v>
      </c>
      <c r="D11" s="61">
        <v>314024</v>
      </c>
      <c r="E11" s="62">
        <v>423828188.14520282</v>
      </c>
      <c r="F11" s="61">
        <v>-24039425.127780769</v>
      </c>
      <c r="I11" s="61">
        <v>3863462.1104999986</v>
      </c>
      <c r="J11" s="61">
        <v>0</v>
      </c>
      <c r="K11" s="61">
        <v>21511102.355503488</v>
      </c>
      <c r="M11" s="61">
        <v>406180547.90019929</v>
      </c>
      <c r="O11" s="61">
        <v>23298721.978205852</v>
      </c>
      <c r="R11" s="60">
        <f t="shared" si="13"/>
        <v>429479269.87840515</v>
      </c>
      <c r="T11" s="61">
        <v>35789939</v>
      </c>
      <c r="Z11" s="63">
        <f t="shared" si="3"/>
        <v>437108871.87840515</v>
      </c>
      <c r="AA11" s="36"/>
      <c r="AH11" s="48">
        <v>90016201</v>
      </c>
      <c r="AI11" s="86">
        <v>1576490</v>
      </c>
      <c r="AJ11" s="86">
        <v>131373</v>
      </c>
      <c r="AK11" t="s">
        <v>486</v>
      </c>
      <c r="AL11" s="35"/>
      <c r="AM11" s="35"/>
      <c r="AN11" s="15"/>
      <c r="AO11" s="61">
        <f t="shared" si="4"/>
        <v>7629602</v>
      </c>
      <c r="AP11" s="61"/>
      <c r="AQ11" s="61">
        <f t="shared" si="0"/>
        <v>657819</v>
      </c>
      <c r="AT11">
        <v>246943683</v>
      </c>
      <c r="AU11" s="60">
        <f t="shared" si="5"/>
        <v>176884505.14520282</v>
      </c>
      <c r="AV11">
        <f t="shared" si="6"/>
        <v>35376901</v>
      </c>
      <c r="AX11">
        <v>2253685</v>
      </c>
      <c r="AY11">
        <v>0</v>
      </c>
      <c r="AZ11">
        <v>12548144</v>
      </c>
      <c r="BB11" s="60">
        <f t="shared" si="7"/>
        <v>1609777.1104999986</v>
      </c>
      <c r="BC11" s="60">
        <f t="shared" si="8"/>
        <v>0</v>
      </c>
      <c r="BD11" s="60">
        <f t="shared" si="9"/>
        <v>8962958.3555034883</v>
      </c>
      <c r="BF11">
        <f t="shared" si="10"/>
        <v>321955</v>
      </c>
      <c r="BG11">
        <f t="shared" si="11"/>
        <v>0</v>
      </c>
      <c r="BH11">
        <f t="shared" si="12"/>
        <v>1792592</v>
      </c>
    </row>
    <row r="12" spans="1:65" x14ac:dyDescent="0.2">
      <c r="A12">
        <v>90000503</v>
      </c>
      <c r="B12">
        <v>50</v>
      </c>
      <c r="C12" t="s">
        <v>35</v>
      </c>
      <c r="D12" s="61">
        <v>11184</v>
      </c>
      <c r="E12" s="62">
        <v>4846747.8046163954</v>
      </c>
      <c r="F12" s="61">
        <v>3322384.1953747771</v>
      </c>
      <c r="I12" s="61">
        <v>433644.55530000001</v>
      </c>
      <c r="J12" s="61">
        <v>0</v>
      </c>
      <c r="K12" s="61">
        <v>171224.17343999998</v>
      </c>
      <c r="M12" s="61">
        <v>5109168.1864763955</v>
      </c>
      <c r="O12" s="61">
        <v>1127128.6119624358</v>
      </c>
      <c r="R12" s="60">
        <f t="shared" si="13"/>
        <v>6236296.7984388312</v>
      </c>
      <c r="T12" s="61">
        <v>519691</v>
      </c>
      <c r="Z12" s="63">
        <f t="shared" si="3"/>
        <v>5127018.7984388312</v>
      </c>
      <c r="AA12" s="36"/>
      <c r="AH12" s="48">
        <v>90080081</v>
      </c>
      <c r="AI12" s="86">
        <v>944734</v>
      </c>
      <c r="AJ12" s="86">
        <v>78727</v>
      </c>
      <c r="AK12" t="s">
        <v>487</v>
      </c>
      <c r="AL12" s="35"/>
      <c r="AM12" s="35"/>
      <c r="AN12" s="15"/>
      <c r="AO12" s="61">
        <f t="shared" si="4"/>
        <v>-1109278</v>
      </c>
      <c r="AP12" s="61"/>
      <c r="AQ12" s="61">
        <f t="shared" si="0"/>
        <v>-92444</v>
      </c>
      <c r="AT12">
        <v>2816961</v>
      </c>
      <c r="AU12" s="60">
        <f t="shared" si="5"/>
        <v>2029786.8046163954</v>
      </c>
      <c r="AV12">
        <f t="shared" si="6"/>
        <v>405957</v>
      </c>
      <c r="AX12">
        <v>252959</v>
      </c>
      <c r="AY12">
        <v>0</v>
      </c>
      <c r="AZ12">
        <v>99883</v>
      </c>
      <c r="BB12" s="60">
        <f t="shared" si="7"/>
        <v>180685.55530000001</v>
      </c>
      <c r="BC12" s="60">
        <f t="shared" si="8"/>
        <v>0</v>
      </c>
      <c r="BD12" s="60">
        <f t="shared" si="9"/>
        <v>71341.173439999984</v>
      </c>
      <c r="BF12">
        <f t="shared" si="10"/>
        <v>36137</v>
      </c>
      <c r="BG12">
        <f t="shared" si="11"/>
        <v>0</v>
      </c>
      <c r="BH12">
        <f t="shared" si="12"/>
        <v>14268</v>
      </c>
    </row>
    <row r="13" spans="1:65" x14ac:dyDescent="0.2">
      <c r="A13">
        <v>90000513</v>
      </c>
      <c r="B13">
        <v>51</v>
      </c>
      <c r="C13" t="s">
        <v>36</v>
      </c>
      <c r="D13" s="61">
        <v>9143</v>
      </c>
      <c r="E13" s="62">
        <v>-5001827.7159181209</v>
      </c>
      <c r="F13" s="61">
        <v>-263985.71895806974</v>
      </c>
      <c r="I13" s="61">
        <v>381720.55800000002</v>
      </c>
      <c r="J13" s="61">
        <v>0</v>
      </c>
      <c r="K13" s="61">
        <v>419742.59262000001</v>
      </c>
      <c r="M13" s="61">
        <v>-5039849.750538121</v>
      </c>
      <c r="O13" s="61">
        <v>1311572.5329423333</v>
      </c>
      <c r="R13" s="60">
        <f t="shared" si="13"/>
        <v>-3728277.2175957877</v>
      </c>
      <c r="T13" s="61">
        <v>-310690</v>
      </c>
      <c r="Z13" s="63">
        <f t="shared" si="3"/>
        <v>-4201174.2175957877</v>
      </c>
      <c r="AA13" s="36"/>
      <c r="AH13" s="48">
        <v>90053441</v>
      </c>
      <c r="AI13" s="86">
        <v>79239394</v>
      </c>
      <c r="AJ13" s="86">
        <v>6603280</v>
      </c>
      <c r="AK13" t="s">
        <v>488</v>
      </c>
      <c r="AL13" s="35"/>
      <c r="AM13" s="35"/>
      <c r="AN13" s="15"/>
      <c r="AO13" s="61">
        <f t="shared" si="4"/>
        <v>-472897</v>
      </c>
      <c r="AP13" s="61"/>
      <c r="AQ13" s="61">
        <f t="shared" si="0"/>
        <v>-39412</v>
      </c>
      <c r="AT13">
        <v>-2926161</v>
      </c>
      <c r="AU13" s="60">
        <f t="shared" si="5"/>
        <v>-2075666.7159181209</v>
      </c>
      <c r="AV13">
        <f t="shared" si="6"/>
        <v>-415133</v>
      </c>
      <c r="AX13">
        <v>222670</v>
      </c>
      <c r="AY13">
        <v>0</v>
      </c>
      <c r="AZ13">
        <v>244853</v>
      </c>
      <c r="BB13" s="60">
        <f t="shared" si="7"/>
        <v>159050.55800000002</v>
      </c>
      <c r="BC13" s="60">
        <f t="shared" si="8"/>
        <v>0</v>
      </c>
      <c r="BD13" s="60">
        <f t="shared" si="9"/>
        <v>174889.59262000001</v>
      </c>
      <c r="BF13">
        <f t="shared" si="10"/>
        <v>31810</v>
      </c>
      <c r="BG13">
        <f t="shared" si="11"/>
        <v>0</v>
      </c>
      <c r="BH13">
        <f t="shared" si="12"/>
        <v>34978</v>
      </c>
    </row>
    <row r="14" spans="1:65" x14ac:dyDescent="0.2">
      <c r="A14">
        <v>90000523</v>
      </c>
      <c r="B14">
        <v>52</v>
      </c>
      <c r="C14" t="s">
        <v>37</v>
      </c>
      <c r="D14" s="61">
        <v>2292</v>
      </c>
      <c r="E14" s="62">
        <v>2848714.2628590763</v>
      </c>
      <c r="F14" s="61">
        <v>1144337.6095297916</v>
      </c>
      <c r="I14" s="61">
        <v>55007.766000000003</v>
      </c>
      <c r="J14" s="61">
        <v>0</v>
      </c>
      <c r="K14" s="61">
        <v>96380.273639999999</v>
      </c>
      <c r="M14" s="61">
        <v>2807341.7552190763</v>
      </c>
      <c r="O14" s="61">
        <v>361864.78066952986</v>
      </c>
      <c r="R14" s="60">
        <f t="shared" si="13"/>
        <v>3169206.5358886062</v>
      </c>
      <c r="T14" s="61">
        <v>264101</v>
      </c>
      <c r="Z14" s="63">
        <f t="shared" si="3"/>
        <v>3419359.5358886062</v>
      </c>
      <c r="AA14" s="36"/>
      <c r="AH14" s="48">
        <v>90053261</v>
      </c>
      <c r="AI14" s="86">
        <v>55480202</v>
      </c>
      <c r="AJ14" s="86">
        <v>4623349</v>
      </c>
      <c r="AK14" t="s">
        <v>489</v>
      </c>
      <c r="AL14" s="15"/>
      <c r="AM14" s="15"/>
      <c r="AN14" s="15"/>
      <c r="AO14" s="61">
        <f t="shared" si="4"/>
        <v>250153</v>
      </c>
      <c r="AP14" s="61"/>
      <c r="AQ14" s="61">
        <f t="shared" si="0"/>
        <v>20844</v>
      </c>
      <c r="AT14">
        <v>1659637</v>
      </c>
      <c r="AU14" s="60">
        <f t="shared" si="5"/>
        <v>1189077.2628590763</v>
      </c>
      <c r="AV14">
        <f t="shared" si="6"/>
        <v>237815</v>
      </c>
      <c r="AX14">
        <v>32088</v>
      </c>
      <c r="AY14">
        <v>0</v>
      </c>
      <c r="AZ14">
        <v>56224</v>
      </c>
      <c r="BB14" s="60">
        <f t="shared" si="7"/>
        <v>22919.766000000003</v>
      </c>
      <c r="BC14" s="60">
        <f t="shared" si="8"/>
        <v>0</v>
      </c>
      <c r="BD14" s="60">
        <f t="shared" si="9"/>
        <v>40156.273639999999</v>
      </c>
      <c r="BF14">
        <f t="shared" si="10"/>
        <v>4584</v>
      </c>
      <c r="BG14">
        <f t="shared" si="11"/>
        <v>0</v>
      </c>
      <c r="BH14">
        <f t="shared" si="12"/>
        <v>8031</v>
      </c>
    </row>
    <row r="15" spans="1:65" x14ac:dyDescent="0.2">
      <c r="A15">
        <v>90000613</v>
      </c>
      <c r="B15">
        <v>61</v>
      </c>
      <c r="C15" t="s">
        <v>38</v>
      </c>
      <c r="D15" s="61">
        <v>16469</v>
      </c>
      <c r="E15" s="62">
        <v>8551129.368242329</v>
      </c>
      <c r="F15" s="61">
        <v>5412721.295109245</v>
      </c>
      <c r="I15" s="61">
        <v>835951.35300000012</v>
      </c>
      <c r="J15" s="61">
        <v>0</v>
      </c>
      <c r="K15" s="61">
        <v>485551.8835800002</v>
      </c>
      <c r="M15" s="61">
        <v>8901528.837662328</v>
      </c>
      <c r="O15" s="61">
        <v>1933802.2300913956</v>
      </c>
      <c r="R15" s="60">
        <f t="shared" si="13"/>
        <v>10835331.067753723</v>
      </c>
      <c r="T15" s="61">
        <v>902944</v>
      </c>
      <c r="Z15" s="63">
        <f t="shared" si="3"/>
        <v>13451690.067753723</v>
      </c>
      <c r="AA15" s="36"/>
      <c r="AH15" s="48">
        <v>90053311</v>
      </c>
      <c r="AI15" s="86">
        <v>565548</v>
      </c>
      <c r="AJ15" s="86">
        <v>47129</v>
      </c>
      <c r="AK15" t="s">
        <v>490</v>
      </c>
      <c r="AL15" s="35"/>
      <c r="AM15" s="35"/>
      <c r="AN15" s="15"/>
      <c r="AO15" s="61">
        <f t="shared" si="4"/>
        <v>2616359</v>
      </c>
      <c r="AP15" s="61"/>
      <c r="AQ15" s="61">
        <f t="shared" si="0"/>
        <v>218026</v>
      </c>
      <c r="AT15">
        <v>4972982</v>
      </c>
      <c r="AU15" s="60">
        <f t="shared" si="5"/>
        <v>3578147.368242329</v>
      </c>
      <c r="AV15">
        <f t="shared" si="6"/>
        <v>715629</v>
      </c>
      <c r="AX15">
        <v>487641</v>
      </c>
      <c r="AY15">
        <v>0</v>
      </c>
      <c r="AZ15">
        <v>283241</v>
      </c>
      <c r="BB15" s="60">
        <f t="shared" si="7"/>
        <v>348310.35300000012</v>
      </c>
      <c r="BC15" s="60">
        <f t="shared" si="8"/>
        <v>0</v>
      </c>
      <c r="BD15" s="60">
        <f t="shared" si="9"/>
        <v>202310.8835800002</v>
      </c>
      <c r="BF15">
        <f t="shared" si="10"/>
        <v>69662</v>
      </c>
      <c r="BG15">
        <f t="shared" si="11"/>
        <v>0</v>
      </c>
      <c r="BH15">
        <f t="shared" si="12"/>
        <v>40462</v>
      </c>
    </row>
    <row r="16" spans="1:65" x14ac:dyDescent="0.2">
      <c r="A16">
        <v>90000693</v>
      </c>
      <c r="B16">
        <v>69</v>
      </c>
      <c r="C16" t="s">
        <v>39</v>
      </c>
      <c r="D16" s="61">
        <v>6558</v>
      </c>
      <c r="E16" s="62">
        <v>3455633.3424814059</v>
      </c>
      <c r="F16" s="61">
        <v>3234088.2893262082</v>
      </c>
      <c r="I16" s="61">
        <v>175024.71000000002</v>
      </c>
      <c r="J16" s="61">
        <v>0</v>
      </c>
      <c r="K16" s="61">
        <v>138436.21110000001</v>
      </c>
      <c r="M16" s="61">
        <v>3492221.8413814059</v>
      </c>
      <c r="O16" s="61">
        <v>778980.40699503548</v>
      </c>
      <c r="R16" s="60">
        <f t="shared" si="13"/>
        <v>4271202.2483764412</v>
      </c>
      <c r="T16" s="61">
        <v>355934</v>
      </c>
      <c r="Z16" s="63">
        <f t="shared" si="3"/>
        <v>4955142.2483764412</v>
      </c>
      <c r="AA16" s="36"/>
      <c r="AH16" s="48">
        <v>90000281</v>
      </c>
      <c r="AI16" s="86">
        <v>628195</v>
      </c>
      <c r="AJ16" s="86">
        <v>52349</v>
      </c>
      <c r="AK16" t="s">
        <v>491</v>
      </c>
      <c r="AL16" s="35"/>
      <c r="AM16" s="35"/>
      <c r="AN16" s="15"/>
      <c r="AO16" s="61">
        <f t="shared" si="4"/>
        <v>683940</v>
      </c>
      <c r="AP16" s="61"/>
      <c r="AQ16" s="61">
        <f t="shared" si="0"/>
        <v>56991</v>
      </c>
      <c r="AT16">
        <v>2009742</v>
      </c>
      <c r="AU16" s="60">
        <f t="shared" si="5"/>
        <v>1445891.3424814059</v>
      </c>
      <c r="AV16">
        <f t="shared" si="6"/>
        <v>289178</v>
      </c>
      <c r="AX16">
        <v>102095</v>
      </c>
      <c r="AY16">
        <v>0</v>
      </c>
      <c r="AZ16">
        <v>80752</v>
      </c>
      <c r="BB16" s="60">
        <f t="shared" si="7"/>
        <v>72929.710000000021</v>
      </c>
      <c r="BC16" s="60">
        <f t="shared" si="8"/>
        <v>0</v>
      </c>
      <c r="BD16" s="60">
        <f t="shared" si="9"/>
        <v>57684.211100000015</v>
      </c>
      <c r="BF16">
        <f t="shared" si="10"/>
        <v>14586</v>
      </c>
      <c r="BG16">
        <f t="shared" si="11"/>
        <v>0</v>
      </c>
      <c r="BH16">
        <f t="shared" si="12"/>
        <v>11537</v>
      </c>
    </row>
    <row r="17" spans="1:60" x14ac:dyDescent="0.2">
      <c r="A17">
        <v>90000713</v>
      </c>
      <c r="B17">
        <v>71</v>
      </c>
      <c r="C17" t="s">
        <v>40</v>
      </c>
      <c r="D17" s="61">
        <v>6473</v>
      </c>
      <c r="E17" s="62">
        <v>8050563.0657250304</v>
      </c>
      <c r="F17" s="61">
        <v>3990859.5010169088</v>
      </c>
      <c r="I17" s="61">
        <v>213363.45600000001</v>
      </c>
      <c r="J17" s="61">
        <v>0</v>
      </c>
      <c r="K17" s="61">
        <v>225198.4602</v>
      </c>
      <c r="M17" s="61">
        <v>8038728.0615250301</v>
      </c>
      <c r="O17" s="61">
        <v>929822.11749077449</v>
      </c>
      <c r="R17" s="60">
        <f t="shared" si="13"/>
        <v>8968550.1790158041</v>
      </c>
      <c r="T17" s="61">
        <v>747379</v>
      </c>
      <c r="Z17" s="63">
        <f t="shared" si="3"/>
        <v>9769620.1790158041</v>
      </c>
      <c r="AA17" s="36"/>
      <c r="AH17" s="48">
        <v>90001361</v>
      </c>
      <c r="AI17" s="86">
        <v>1585173</v>
      </c>
      <c r="AJ17" s="86">
        <v>132097</v>
      </c>
      <c r="AK17" t="s">
        <v>492</v>
      </c>
      <c r="AL17" s="35"/>
      <c r="AM17" s="35"/>
      <c r="AN17" s="15"/>
      <c r="AO17" s="61">
        <f t="shared" si="4"/>
        <v>801070</v>
      </c>
      <c r="AP17" s="61"/>
      <c r="AQ17" s="61">
        <f t="shared" si="0"/>
        <v>66752</v>
      </c>
      <c r="AT17">
        <v>4690196</v>
      </c>
      <c r="AU17" s="60">
        <f t="shared" si="5"/>
        <v>3360367.0657250304</v>
      </c>
      <c r="AV17">
        <f t="shared" si="6"/>
        <v>672073</v>
      </c>
      <c r="AX17">
        <v>124460</v>
      </c>
      <c r="AY17">
        <v>0</v>
      </c>
      <c r="AZ17">
        <v>131369</v>
      </c>
      <c r="BB17" s="60">
        <f t="shared" si="7"/>
        <v>88903.456000000006</v>
      </c>
      <c r="BC17" s="60">
        <f t="shared" si="8"/>
        <v>0</v>
      </c>
      <c r="BD17" s="60">
        <f t="shared" si="9"/>
        <v>93829.460200000001</v>
      </c>
      <c r="BF17">
        <f t="shared" si="10"/>
        <v>17781</v>
      </c>
      <c r="BG17">
        <f t="shared" si="11"/>
        <v>0</v>
      </c>
      <c r="BH17">
        <f t="shared" si="12"/>
        <v>18766</v>
      </c>
    </row>
    <row r="18" spans="1:60" x14ac:dyDescent="0.2">
      <c r="A18">
        <v>90000723</v>
      </c>
      <c r="B18">
        <v>72</v>
      </c>
      <c r="C18" t="s">
        <v>41</v>
      </c>
      <c r="D18" s="61">
        <v>948</v>
      </c>
      <c r="E18" s="62">
        <v>1532150.5798844195</v>
      </c>
      <c r="F18" s="61">
        <v>366875.2433164253</v>
      </c>
      <c r="I18" s="61">
        <v>0</v>
      </c>
      <c r="J18" s="61">
        <v>0</v>
      </c>
      <c r="K18" s="61">
        <v>25003.53</v>
      </c>
      <c r="M18" s="61">
        <v>1507147.0498844194</v>
      </c>
      <c r="O18" s="61">
        <v>108263.34543785875</v>
      </c>
      <c r="R18" s="60">
        <f t="shared" si="13"/>
        <v>1615410.3953222781</v>
      </c>
      <c r="T18" s="61">
        <v>134618</v>
      </c>
      <c r="Z18" s="63">
        <f t="shared" si="3"/>
        <v>1371248.3953222781</v>
      </c>
      <c r="AA18" s="36"/>
      <c r="AH18" s="48">
        <v>90082831</v>
      </c>
      <c r="AI18" s="86">
        <v>189947</v>
      </c>
      <c r="AJ18" s="86">
        <v>15828</v>
      </c>
      <c r="AK18" t="s">
        <v>493</v>
      </c>
      <c r="AL18" s="35"/>
      <c r="AM18" s="35"/>
      <c r="AN18" s="15"/>
      <c r="AO18" s="61">
        <f t="shared" si="4"/>
        <v>-244162</v>
      </c>
      <c r="AP18" s="61"/>
      <c r="AQ18" s="61">
        <f t="shared" si="0"/>
        <v>-20348</v>
      </c>
      <c r="AT18">
        <v>892878</v>
      </c>
      <c r="AU18" s="60">
        <f t="shared" si="5"/>
        <v>639272.57988441945</v>
      </c>
      <c r="AV18">
        <f t="shared" si="6"/>
        <v>127855</v>
      </c>
      <c r="AX18">
        <v>0</v>
      </c>
      <c r="AY18">
        <v>0</v>
      </c>
      <c r="AZ18">
        <v>14588</v>
      </c>
      <c r="BB18" s="60">
        <f t="shared" si="7"/>
        <v>0</v>
      </c>
      <c r="BC18" s="60">
        <f t="shared" si="8"/>
        <v>0</v>
      </c>
      <c r="BD18" s="60">
        <f t="shared" si="9"/>
        <v>10415.529999999999</v>
      </c>
      <c r="BF18">
        <f t="shared" si="10"/>
        <v>0</v>
      </c>
      <c r="BG18">
        <f t="shared" si="11"/>
        <v>0</v>
      </c>
      <c r="BH18">
        <f t="shared" si="12"/>
        <v>2083</v>
      </c>
    </row>
    <row r="19" spans="1:60" x14ac:dyDescent="0.2">
      <c r="A19">
        <v>90000743</v>
      </c>
      <c r="B19">
        <v>74</v>
      </c>
      <c r="C19" t="s">
        <v>42</v>
      </c>
      <c r="D19" s="61">
        <v>1013</v>
      </c>
      <c r="E19" s="62">
        <v>1413508.6344821341</v>
      </c>
      <c r="F19" s="61">
        <v>567262.96098241222</v>
      </c>
      <c r="I19" s="61">
        <v>61758.719100000002</v>
      </c>
      <c r="J19" s="61">
        <v>0</v>
      </c>
      <c r="K19" s="61">
        <v>13335.216</v>
      </c>
      <c r="M19" s="61">
        <v>1461932.1375821342</v>
      </c>
      <c r="O19" s="61">
        <v>206529.04061873094</v>
      </c>
      <c r="R19" s="60">
        <f t="shared" si="13"/>
        <v>1668461.1782008652</v>
      </c>
      <c r="T19" s="61">
        <v>139038</v>
      </c>
      <c r="Z19" s="63">
        <f t="shared" si="3"/>
        <v>1379614.1782008652</v>
      </c>
      <c r="AA19" s="36"/>
      <c r="AH19" s="48">
        <v>90020561</v>
      </c>
      <c r="AI19" s="86">
        <v>526366</v>
      </c>
      <c r="AJ19" s="86">
        <v>43863</v>
      </c>
      <c r="AK19" t="s">
        <v>494</v>
      </c>
      <c r="AN19" s="15"/>
      <c r="AO19" s="61">
        <f t="shared" si="4"/>
        <v>-288847</v>
      </c>
      <c r="AP19" s="61"/>
      <c r="AQ19" s="61">
        <f t="shared" si="0"/>
        <v>-24071</v>
      </c>
      <c r="AT19">
        <v>823613</v>
      </c>
      <c r="AU19" s="60">
        <f t="shared" si="5"/>
        <v>589895.63448213413</v>
      </c>
      <c r="AV19">
        <f t="shared" si="6"/>
        <v>117979</v>
      </c>
      <c r="AX19">
        <v>36029</v>
      </c>
      <c r="AY19">
        <v>0</v>
      </c>
      <c r="AZ19">
        <v>7777</v>
      </c>
      <c r="BB19" s="60">
        <f t="shared" si="7"/>
        <v>25729.719100000002</v>
      </c>
      <c r="BC19" s="60">
        <f t="shared" si="8"/>
        <v>0</v>
      </c>
      <c r="BD19" s="60">
        <f t="shared" si="9"/>
        <v>5558.2160000000003</v>
      </c>
      <c r="BF19">
        <f t="shared" si="10"/>
        <v>5146</v>
      </c>
      <c r="BG19">
        <f t="shared" si="11"/>
        <v>0</v>
      </c>
      <c r="BH19">
        <f t="shared" si="12"/>
        <v>1112</v>
      </c>
    </row>
    <row r="20" spans="1:60" x14ac:dyDescent="0.2">
      <c r="A20">
        <v>90000753</v>
      </c>
      <c r="B20">
        <v>75</v>
      </c>
      <c r="C20" t="s">
        <v>43</v>
      </c>
      <c r="D20" s="61">
        <v>19534</v>
      </c>
      <c r="E20" s="62">
        <v>-1572219.7233772126</v>
      </c>
      <c r="F20" s="61">
        <v>-92688.728919482513</v>
      </c>
      <c r="I20" s="61">
        <v>343798.53749999998</v>
      </c>
      <c r="J20" s="61">
        <v>0</v>
      </c>
      <c r="K20" s="61">
        <v>350866.20198000001</v>
      </c>
      <c r="M20" s="61">
        <v>-1579287.3878572127</v>
      </c>
      <c r="O20" s="61">
        <v>1605503.3102308069</v>
      </c>
      <c r="R20" s="60">
        <f t="shared" si="13"/>
        <v>26215.922373594251</v>
      </c>
      <c r="T20" s="61">
        <v>2185</v>
      </c>
      <c r="Z20" s="63">
        <f t="shared" si="3"/>
        <v>-1596331.0776264057</v>
      </c>
      <c r="AA20" s="36"/>
      <c r="AH20" s="48">
        <v>90082051</v>
      </c>
      <c r="AI20" s="86">
        <v>406811</v>
      </c>
      <c r="AJ20" s="86">
        <v>33900</v>
      </c>
      <c r="AK20" t="s">
        <v>495</v>
      </c>
      <c r="AN20" s="15"/>
      <c r="AO20" s="61">
        <f t="shared" si="4"/>
        <v>-1622547</v>
      </c>
      <c r="AP20" s="61"/>
      <c r="AQ20" s="61">
        <f t="shared" si="0"/>
        <v>-135215</v>
      </c>
      <c r="AT20">
        <v>-935130</v>
      </c>
      <c r="AU20" s="60">
        <f t="shared" si="5"/>
        <v>-637089.72337721265</v>
      </c>
      <c r="AV20">
        <f t="shared" si="6"/>
        <v>-127418</v>
      </c>
      <c r="AX20">
        <v>200550</v>
      </c>
      <c r="AY20">
        <v>0</v>
      </c>
      <c r="AZ20">
        <v>204673</v>
      </c>
      <c r="BB20" s="60">
        <f t="shared" si="7"/>
        <v>143248.53749999998</v>
      </c>
      <c r="BC20" s="60">
        <f t="shared" si="8"/>
        <v>0</v>
      </c>
      <c r="BD20" s="60">
        <f t="shared" si="9"/>
        <v>146193.20198000001</v>
      </c>
      <c r="BF20">
        <f t="shared" si="10"/>
        <v>28650</v>
      </c>
      <c r="BG20">
        <f t="shared" si="11"/>
        <v>0</v>
      </c>
      <c r="BH20">
        <f t="shared" si="12"/>
        <v>29239</v>
      </c>
    </row>
    <row r="21" spans="1:60" x14ac:dyDescent="0.2">
      <c r="A21">
        <v>90000773</v>
      </c>
      <c r="B21">
        <v>77</v>
      </c>
      <c r="C21" t="s">
        <v>44</v>
      </c>
      <c r="D21" s="61">
        <v>4549</v>
      </c>
      <c r="E21" s="62">
        <v>3343046.9869528469</v>
      </c>
      <c r="F21" s="61">
        <v>2655370.6859034211</v>
      </c>
      <c r="I21" s="61">
        <v>150104.52510000003</v>
      </c>
      <c r="J21" s="61">
        <v>0</v>
      </c>
      <c r="K21" s="61">
        <v>147329.13326999999</v>
      </c>
      <c r="M21" s="61">
        <v>3345822.378782847</v>
      </c>
      <c r="O21" s="61">
        <v>739206.67360116122</v>
      </c>
      <c r="R21" s="60">
        <f t="shared" si="13"/>
        <v>4085029.0523840082</v>
      </c>
      <c r="T21" s="61">
        <v>340419</v>
      </c>
      <c r="Z21" s="63">
        <f t="shared" si="3"/>
        <v>4437725.0523840077</v>
      </c>
      <c r="AA21" s="36"/>
      <c r="AH21" s="48">
        <v>90089911</v>
      </c>
      <c r="AI21" s="86">
        <v>3353711</v>
      </c>
      <c r="AJ21" s="86">
        <v>279475</v>
      </c>
      <c r="AK21" t="s">
        <v>496</v>
      </c>
      <c r="AN21" s="15"/>
      <c r="AO21" s="61">
        <f t="shared" si="4"/>
        <v>352696</v>
      </c>
      <c r="AP21" s="61"/>
      <c r="AQ21" s="61">
        <f t="shared" si="0"/>
        <v>29388</v>
      </c>
      <c r="AT21">
        <v>1945916</v>
      </c>
      <c r="AU21" s="60">
        <f t="shared" si="5"/>
        <v>1397130.9869528469</v>
      </c>
      <c r="AV21">
        <f t="shared" si="6"/>
        <v>279426</v>
      </c>
      <c r="AX21">
        <v>87563</v>
      </c>
      <c r="AY21">
        <v>0</v>
      </c>
      <c r="AZ21">
        <v>85939</v>
      </c>
      <c r="BB21" s="60">
        <f t="shared" si="7"/>
        <v>62541.525100000028</v>
      </c>
      <c r="BC21" s="60">
        <f t="shared" si="8"/>
        <v>0</v>
      </c>
      <c r="BD21" s="60">
        <f t="shared" si="9"/>
        <v>61390.133269999991</v>
      </c>
      <c r="BF21">
        <f t="shared" si="10"/>
        <v>12508</v>
      </c>
      <c r="BG21">
        <f t="shared" si="11"/>
        <v>0</v>
      </c>
      <c r="BH21">
        <f t="shared" si="12"/>
        <v>12278</v>
      </c>
    </row>
    <row r="22" spans="1:60" x14ac:dyDescent="0.2">
      <c r="A22">
        <v>90000783</v>
      </c>
      <c r="B22">
        <v>78</v>
      </c>
      <c r="C22" t="s">
        <v>45</v>
      </c>
      <c r="D22" s="61">
        <v>7721</v>
      </c>
      <c r="E22" s="62">
        <v>-1569932.0874488028</v>
      </c>
      <c r="F22" s="61">
        <v>-100723.51854938859</v>
      </c>
      <c r="I22" s="61">
        <v>210196.34220000001</v>
      </c>
      <c r="J22" s="61">
        <v>0</v>
      </c>
      <c r="K22" s="61">
        <v>164731.59015</v>
      </c>
      <c r="M22" s="61">
        <v>-1524467.3353988028</v>
      </c>
      <c r="O22" s="61">
        <v>632745.19106490666</v>
      </c>
      <c r="R22" s="60">
        <f t="shared" si="13"/>
        <v>-891722.14433389611</v>
      </c>
      <c r="T22" s="61">
        <v>-74310</v>
      </c>
      <c r="Z22" s="63">
        <f t="shared" si="3"/>
        <v>-1003566.1443338961</v>
      </c>
      <c r="AA22" s="36"/>
      <c r="AH22" s="48">
        <v>90014341</v>
      </c>
      <c r="AI22" s="86">
        <v>669460</v>
      </c>
      <c r="AJ22" s="86">
        <v>55787</v>
      </c>
      <c r="AK22" t="s">
        <v>497</v>
      </c>
      <c r="AN22" s="15"/>
      <c r="AO22" s="61">
        <f t="shared" si="4"/>
        <v>-111844</v>
      </c>
      <c r="AP22" s="61"/>
      <c r="AQ22" s="61">
        <f t="shared" si="0"/>
        <v>-9324</v>
      </c>
      <c r="AT22">
        <v>-922908</v>
      </c>
      <c r="AU22" s="60">
        <f t="shared" si="5"/>
        <v>-647024.08744880278</v>
      </c>
      <c r="AV22">
        <f t="shared" si="6"/>
        <v>-129405</v>
      </c>
      <c r="AX22">
        <v>122612</v>
      </c>
      <c r="AY22">
        <v>0</v>
      </c>
      <c r="AZ22">
        <v>96096</v>
      </c>
      <c r="BB22" s="60">
        <f t="shared" si="7"/>
        <v>87584.342200000014</v>
      </c>
      <c r="BC22" s="60">
        <f t="shared" si="8"/>
        <v>0</v>
      </c>
      <c r="BD22" s="60">
        <f t="shared" si="9"/>
        <v>68635.590150000004</v>
      </c>
      <c r="BF22">
        <f t="shared" si="10"/>
        <v>17517</v>
      </c>
      <c r="BG22">
        <f t="shared" si="11"/>
        <v>0</v>
      </c>
      <c r="BH22">
        <f t="shared" si="12"/>
        <v>13727</v>
      </c>
    </row>
    <row r="23" spans="1:60" x14ac:dyDescent="0.2">
      <c r="A23">
        <v>90000793</v>
      </c>
      <c r="B23">
        <v>79</v>
      </c>
      <c r="C23" t="s">
        <v>46</v>
      </c>
      <c r="D23" s="61">
        <v>6703</v>
      </c>
      <c r="E23" s="62">
        <v>-1175681.6644206489</v>
      </c>
      <c r="F23" s="61">
        <v>-288177.29764688265</v>
      </c>
      <c r="I23" s="61">
        <v>236783.42910000012</v>
      </c>
      <c r="J23" s="61">
        <v>0</v>
      </c>
      <c r="K23" s="61">
        <v>183442.56510000004</v>
      </c>
      <c r="M23" s="61">
        <v>-1122340.8004206489</v>
      </c>
      <c r="O23" s="61">
        <v>591397.03875460767</v>
      </c>
      <c r="R23" s="60">
        <f t="shared" si="13"/>
        <v>-530943.76166604122</v>
      </c>
      <c r="T23" s="61">
        <v>-44245</v>
      </c>
      <c r="Z23" s="63">
        <f t="shared" si="3"/>
        <v>-621167.76166604122</v>
      </c>
      <c r="AA23" s="36"/>
      <c r="AH23" s="48">
        <v>90053041</v>
      </c>
      <c r="AI23" s="86">
        <v>19672922</v>
      </c>
      <c r="AJ23" s="86">
        <v>1639408</v>
      </c>
      <c r="AK23" t="s">
        <v>498</v>
      </c>
      <c r="AN23" s="15"/>
      <c r="AO23" s="61">
        <f t="shared" si="4"/>
        <v>-90224</v>
      </c>
      <c r="AP23" s="61"/>
      <c r="AQ23" s="61">
        <f t="shared" si="0"/>
        <v>-7522</v>
      </c>
      <c r="AT23">
        <v>-691992</v>
      </c>
      <c r="AU23" s="60">
        <f t="shared" si="5"/>
        <v>-483689.66442064894</v>
      </c>
      <c r="AV23">
        <f t="shared" si="6"/>
        <v>-96738</v>
      </c>
      <c r="AX23">
        <v>138124</v>
      </c>
      <c r="AY23">
        <v>0</v>
      </c>
      <c r="AZ23">
        <v>107009</v>
      </c>
      <c r="BB23" s="60">
        <f t="shared" si="7"/>
        <v>98659.429100000125</v>
      </c>
      <c r="BC23" s="60">
        <f t="shared" si="8"/>
        <v>0</v>
      </c>
      <c r="BD23" s="60">
        <f t="shared" si="9"/>
        <v>76433.565100000036</v>
      </c>
      <c r="BF23">
        <f t="shared" si="10"/>
        <v>19732</v>
      </c>
      <c r="BG23">
        <f t="shared" si="11"/>
        <v>0</v>
      </c>
      <c r="BH23">
        <f t="shared" si="12"/>
        <v>15287</v>
      </c>
    </row>
    <row r="24" spans="1:60" x14ac:dyDescent="0.2">
      <c r="A24">
        <v>90000813</v>
      </c>
      <c r="B24">
        <v>81</v>
      </c>
      <c r="C24" t="s">
        <v>47</v>
      </c>
      <c r="D24" s="61">
        <v>2531</v>
      </c>
      <c r="E24" s="62">
        <v>540224.18577882892</v>
      </c>
      <c r="F24" s="61">
        <v>693673.22814464103</v>
      </c>
      <c r="I24" s="61">
        <v>16669.02</v>
      </c>
      <c r="J24" s="61">
        <v>0</v>
      </c>
      <c r="K24" s="61">
        <v>136769.30910000001</v>
      </c>
      <c r="M24" s="61">
        <v>420123.89667882893</v>
      </c>
      <c r="O24" s="61">
        <v>459573.2720931588</v>
      </c>
      <c r="R24" s="60">
        <f t="shared" si="13"/>
        <v>879697.16877198778</v>
      </c>
      <c r="T24" s="61">
        <v>73308</v>
      </c>
      <c r="Z24" s="63">
        <f t="shared" si="3"/>
        <v>156376.16877198778</v>
      </c>
      <c r="AA24" s="36"/>
      <c r="AH24" s="48">
        <v>90000231</v>
      </c>
      <c r="AI24" s="86">
        <v>707711</v>
      </c>
      <c r="AJ24" s="86">
        <v>58975</v>
      </c>
      <c r="AK24" t="s">
        <v>499</v>
      </c>
      <c r="AN24" s="15"/>
      <c r="AO24" s="61">
        <f t="shared" si="4"/>
        <v>-723321</v>
      </c>
      <c r="AP24" s="61"/>
      <c r="AQ24" s="61">
        <f t="shared" si="0"/>
        <v>-60278</v>
      </c>
      <c r="AT24">
        <v>312795</v>
      </c>
      <c r="AU24" s="60">
        <f t="shared" si="5"/>
        <v>227429.18577882892</v>
      </c>
      <c r="AV24">
        <f t="shared" si="6"/>
        <v>45486</v>
      </c>
      <c r="AX24">
        <v>9723</v>
      </c>
      <c r="AY24">
        <v>0</v>
      </c>
      <c r="AZ24">
        <v>79779</v>
      </c>
      <c r="BB24" s="60">
        <f t="shared" si="7"/>
        <v>6946.02</v>
      </c>
      <c r="BC24" s="60">
        <f t="shared" si="8"/>
        <v>0</v>
      </c>
      <c r="BD24" s="60">
        <f t="shared" si="9"/>
        <v>56990.309100000013</v>
      </c>
      <c r="BF24">
        <f t="shared" si="10"/>
        <v>1389</v>
      </c>
      <c r="BG24">
        <f t="shared" si="11"/>
        <v>0</v>
      </c>
      <c r="BH24">
        <f t="shared" si="12"/>
        <v>11398</v>
      </c>
    </row>
    <row r="25" spans="1:60" x14ac:dyDescent="0.2">
      <c r="A25">
        <v>90000823</v>
      </c>
      <c r="B25">
        <v>82</v>
      </c>
      <c r="C25" t="s">
        <v>48</v>
      </c>
      <c r="D25" s="61">
        <v>9371</v>
      </c>
      <c r="E25" s="62">
        <v>3887696.0242402083</v>
      </c>
      <c r="F25" s="61">
        <v>490327.33947179036</v>
      </c>
      <c r="I25" s="61">
        <v>258536.50020000001</v>
      </c>
      <c r="J25" s="61">
        <v>0</v>
      </c>
      <c r="K25" s="61">
        <v>178375.18302</v>
      </c>
      <c r="M25" s="61">
        <v>3967857.3414202081</v>
      </c>
      <c r="O25" s="61">
        <v>696205.06375250907</v>
      </c>
      <c r="R25" s="60">
        <f t="shared" si="13"/>
        <v>4664062.4051727168</v>
      </c>
      <c r="T25" s="61">
        <v>388672</v>
      </c>
      <c r="Z25" s="63">
        <f t="shared" si="3"/>
        <v>2629922.4051727168</v>
      </c>
      <c r="AA25" s="36"/>
      <c r="AH25" s="48">
        <v>90010471</v>
      </c>
      <c r="AI25" s="86">
        <v>981542</v>
      </c>
      <c r="AJ25" s="86">
        <v>81792</v>
      </c>
      <c r="AK25" t="s">
        <v>500</v>
      </c>
      <c r="AN25" s="15"/>
      <c r="AO25" s="61">
        <f t="shared" si="4"/>
        <v>-2034140</v>
      </c>
      <c r="AP25" s="61"/>
      <c r="AQ25" s="61">
        <f t="shared" si="0"/>
        <v>-169514</v>
      </c>
      <c r="AT25">
        <v>2259187</v>
      </c>
      <c r="AU25" s="60">
        <f t="shared" si="5"/>
        <v>1628509.0242402083</v>
      </c>
      <c r="AV25">
        <f t="shared" si="6"/>
        <v>325702</v>
      </c>
      <c r="AX25">
        <v>150815</v>
      </c>
      <c r="AY25">
        <v>0</v>
      </c>
      <c r="AZ25">
        <v>104055</v>
      </c>
      <c r="BB25" s="60">
        <f t="shared" si="7"/>
        <v>107721.50020000001</v>
      </c>
      <c r="BC25" s="60">
        <f t="shared" si="8"/>
        <v>0</v>
      </c>
      <c r="BD25" s="60">
        <f t="shared" si="9"/>
        <v>74320.183019999997</v>
      </c>
      <c r="BF25">
        <f t="shared" si="10"/>
        <v>21544</v>
      </c>
      <c r="BG25">
        <f t="shared" si="11"/>
        <v>0</v>
      </c>
      <c r="BH25">
        <f t="shared" si="12"/>
        <v>14864</v>
      </c>
    </row>
    <row r="26" spans="1:60" x14ac:dyDescent="0.2">
      <c r="A26">
        <v>90000863</v>
      </c>
      <c r="B26">
        <v>86</v>
      </c>
      <c r="C26" t="s">
        <v>49</v>
      </c>
      <c r="D26" s="61">
        <v>7998</v>
      </c>
      <c r="E26" s="62">
        <v>5141385.3406918701</v>
      </c>
      <c r="F26" s="61">
        <v>2656717.1701602526</v>
      </c>
      <c r="I26" s="61">
        <v>462065.23440000007</v>
      </c>
      <c r="J26" s="61">
        <v>0</v>
      </c>
      <c r="K26" s="61">
        <v>1047897.9423000002</v>
      </c>
      <c r="M26" s="61">
        <v>4555552.6327918703</v>
      </c>
      <c r="O26" s="61">
        <v>732795.93461063458</v>
      </c>
      <c r="R26" s="60">
        <f t="shared" si="13"/>
        <v>5288348.5674025044</v>
      </c>
      <c r="T26" s="61">
        <v>440696</v>
      </c>
      <c r="Z26" s="63">
        <f t="shared" si="3"/>
        <v>4163408.5674025044</v>
      </c>
      <c r="AA26" s="36"/>
      <c r="AH26" s="48">
        <v>90053321</v>
      </c>
      <c r="AI26" s="86">
        <v>32137978</v>
      </c>
      <c r="AJ26" s="86">
        <v>2678164</v>
      </c>
      <c r="AK26" t="s">
        <v>501</v>
      </c>
      <c r="AN26" s="15"/>
      <c r="AO26" s="61">
        <f t="shared" si="4"/>
        <v>-1124940</v>
      </c>
      <c r="AP26" s="61"/>
      <c r="AQ26" s="61">
        <f t="shared" si="0"/>
        <v>-93748</v>
      </c>
      <c r="AT26">
        <v>2991772</v>
      </c>
      <c r="AU26" s="60">
        <f t="shared" si="5"/>
        <v>2149613.3406918701</v>
      </c>
      <c r="AV26">
        <f t="shared" si="6"/>
        <v>429923</v>
      </c>
      <c r="AX26">
        <v>269535</v>
      </c>
      <c r="AY26">
        <v>0</v>
      </c>
      <c r="AZ26">
        <v>611275</v>
      </c>
      <c r="BB26" s="60">
        <f t="shared" si="7"/>
        <v>192530.23440000007</v>
      </c>
      <c r="BC26" s="60">
        <f t="shared" si="8"/>
        <v>0</v>
      </c>
      <c r="BD26" s="60">
        <f t="shared" si="9"/>
        <v>436622.94230000023</v>
      </c>
      <c r="BF26">
        <f t="shared" si="10"/>
        <v>38506</v>
      </c>
      <c r="BG26">
        <f t="shared" si="11"/>
        <v>0</v>
      </c>
      <c r="BH26">
        <f t="shared" si="12"/>
        <v>87325</v>
      </c>
    </row>
    <row r="27" spans="1:60" x14ac:dyDescent="0.2">
      <c r="A27">
        <v>90000903</v>
      </c>
      <c r="B27">
        <v>90</v>
      </c>
      <c r="C27" t="s">
        <v>50</v>
      </c>
      <c r="D27" s="61">
        <v>3001</v>
      </c>
      <c r="E27" s="62">
        <v>674132.3742458605</v>
      </c>
      <c r="F27" s="61">
        <v>821466.77204264642</v>
      </c>
      <c r="I27" s="61">
        <v>40005.648000000001</v>
      </c>
      <c r="J27" s="61">
        <v>0</v>
      </c>
      <c r="K27" s="61">
        <v>88429.151099999988</v>
      </c>
      <c r="M27" s="61">
        <v>625708.87114586052</v>
      </c>
      <c r="O27" s="61">
        <v>518550.07760858641</v>
      </c>
      <c r="R27" s="60">
        <f t="shared" si="13"/>
        <v>1144258.948754447</v>
      </c>
      <c r="T27" s="61">
        <v>95355</v>
      </c>
      <c r="Z27" s="63">
        <f t="shared" si="3"/>
        <v>766633.94875444705</v>
      </c>
      <c r="AA27" s="36"/>
      <c r="AH27" s="48">
        <v>90053301</v>
      </c>
      <c r="AI27" s="86">
        <v>37554</v>
      </c>
      <c r="AJ27" s="86">
        <v>3128</v>
      </c>
      <c r="AK27" t="s">
        <v>502</v>
      </c>
      <c r="AN27" s="15"/>
      <c r="AO27" s="61">
        <f t="shared" si="4"/>
        <v>-377625</v>
      </c>
      <c r="AP27" s="61"/>
      <c r="AQ27" s="61">
        <f t="shared" si="0"/>
        <v>-31471</v>
      </c>
      <c r="AT27">
        <v>390481</v>
      </c>
      <c r="AU27" s="60">
        <f t="shared" si="5"/>
        <v>283651.3742458605</v>
      </c>
      <c r="AV27">
        <f t="shared" si="6"/>
        <v>56730</v>
      </c>
      <c r="AX27">
        <v>23338</v>
      </c>
      <c r="AY27">
        <v>0</v>
      </c>
      <c r="AZ27">
        <v>51583</v>
      </c>
      <c r="BB27" s="60">
        <f t="shared" si="7"/>
        <v>16667.648000000001</v>
      </c>
      <c r="BC27" s="60">
        <f t="shared" si="8"/>
        <v>0</v>
      </c>
      <c r="BD27" s="60">
        <f t="shared" si="9"/>
        <v>36846.151099999988</v>
      </c>
      <c r="BF27">
        <f t="shared" si="10"/>
        <v>3334</v>
      </c>
      <c r="BG27">
        <f t="shared" si="11"/>
        <v>0</v>
      </c>
      <c r="BH27">
        <f t="shared" si="12"/>
        <v>7369</v>
      </c>
    </row>
    <row r="28" spans="1:60" x14ac:dyDescent="0.2">
      <c r="A28">
        <v>90000913</v>
      </c>
      <c r="B28">
        <v>91</v>
      </c>
      <c r="C28" t="s">
        <v>51</v>
      </c>
      <c r="D28" s="61">
        <v>674500</v>
      </c>
      <c r="E28" s="62">
        <v>296258091.59884626</v>
      </c>
      <c r="F28" s="61">
        <v>-59661438.269037366</v>
      </c>
      <c r="I28" s="61">
        <v>5786983.6733999997</v>
      </c>
      <c r="J28" s="61">
        <v>0</v>
      </c>
      <c r="K28" s="61">
        <v>113271696.28882059</v>
      </c>
      <c r="M28" s="61">
        <v>188773378.98342568</v>
      </c>
      <c r="O28" s="61">
        <v>72023595.608879149</v>
      </c>
      <c r="R28" s="60">
        <f t="shared" si="13"/>
        <v>260796974.59230483</v>
      </c>
      <c r="T28" s="61">
        <v>21733081</v>
      </c>
      <c r="Z28" s="63">
        <f t="shared" si="3"/>
        <v>316735821.59230483</v>
      </c>
      <c r="AA28" s="36"/>
      <c r="AH28" s="48">
        <v>90051311</v>
      </c>
      <c r="AI28" s="86">
        <v>257292</v>
      </c>
      <c r="AJ28" s="86">
        <v>21441</v>
      </c>
      <c r="AK28" t="s">
        <v>503</v>
      </c>
      <c r="AN28" s="15"/>
      <c r="AO28" s="61">
        <f t="shared" si="4"/>
        <v>55938847</v>
      </c>
      <c r="AP28" s="61"/>
      <c r="AQ28" s="61">
        <f t="shared" si="0"/>
        <v>4694595</v>
      </c>
      <c r="AT28">
        <v>172195555</v>
      </c>
      <c r="AU28" s="60">
        <f t="shared" si="5"/>
        <v>124062536.59884626</v>
      </c>
      <c r="AV28">
        <f t="shared" si="6"/>
        <v>24812507</v>
      </c>
      <c r="AX28">
        <v>3375743</v>
      </c>
      <c r="AY28">
        <v>0</v>
      </c>
      <c r="AZ28">
        <v>66075156</v>
      </c>
      <c r="BB28" s="60">
        <f t="shared" si="7"/>
        <v>2411240.6733999997</v>
      </c>
      <c r="BC28" s="60">
        <f t="shared" si="8"/>
        <v>0</v>
      </c>
      <c r="BD28" s="60">
        <f t="shared" si="9"/>
        <v>47196540.288820595</v>
      </c>
      <c r="BF28">
        <f t="shared" si="10"/>
        <v>482248</v>
      </c>
      <c r="BG28">
        <f t="shared" si="11"/>
        <v>0</v>
      </c>
      <c r="BH28">
        <f t="shared" si="12"/>
        <v>9439308</v>
      </c>
    </row>
    <row r="29" spans="1:60" x14ac:dyDescent="0.2">
      <c r="A29">
        <v>90000923</v>
      </c>
      <c r="B29">
        <v>92</v>
      </c>
      <c r="C29" t="s">
        <v>52</v>
      </c>
      <c r="D29" s="61">
        <v>247443</v>
      </c>
      <c r="E29" s="62">
        <v>183001288.88838303</v>
      </c>
      <c r="F29" s="61">
        <v>-4106519.3348600878</v>
      </c>
      <c r="I29" s="61">
        <v>4764589.3316999981</v>
      </c>
      <c r="J29" s="61">
        <v>0</v>
      </c>
      <c r="K29" s="61">
        <v>10794403.954655994</v>
      </c>
      <c r="M29" s="61">
        <v>176971474.26542702</v>
      </c>
      <c r="O29" s="61">
        <v>19439473.412511222</v>
      </c>
      <c r="R29" s="60">
        <f t="shared" si="13"/>
        <v>196410947.67793825</v>
      </c>
      <c r="T29" s="61">
        <v>16367579</v>
      </c>
      <c r="Z29" s="63">
        <f t="shared" si="3"/>
        <v>231417843.67793825</v>
      </c>
      <c r="AA29" s="36"/>
      <c r="AH29" s="48">
        <v>90037841</v>
      </c>
      <c r="AI29" s="86">
        <v>475494</v>
      </c>
      <c r="AJ29" s="86">
        <v>39623</v>
      </c>
      <c r="AK29" t="s">
        <v>504</v>
      </c>
      <c r="AN29" s="15"/>
      <c r="AO29" s="61">
        <f t="shared" si="4"/>
        <v>35006896</v>
      </c>
      <c r="AP29" s="61"/>
      <c r="AQ29" s="61">
        <f t="shared" si="0"/>
        <v>2917231</v>
      </c>
      <c r="AT29">
        <v>106522689</v>
      </c>
      <c r="AU29" s="60">
        <f t="shared" si="5"/>
        <v>76478599.888383031</v>
      </c>
      <c r="AV29">
        <f t="shared" si="6"/>
        <v>15295720</v>
      </c>
      <c r="AX29">
        <v>2779343</v>
      </c>
      <c r="AY29">
        <v>0</v>
      </c>
      <c r="AZ29">
        <v>6296738</v>
      </c>
      <c r="BB29" s="60">
        <f t="shared" si="7"/>
        <v>1985246.3316999981</v>
      </c>
      <c r="BC29" s="60">
        <f t="shared" si="8"/>
        <v>0</v>
      </c>
      <c r="BD29" s="60">
        <f t="shared" si="9"/>
        <v>4497665.9546559937</v>
      </c>
      <c r="BF29">
        <f t="shared" si="10"/>
        <v>397049</v>
      </c>
      <c r="BG29">
        <f t="shared" si="11"/>
        <v>0</v>
      </c>
      <c r="BH29">
        <f t="shared" si="12"/>
        <v>899533</v>
      </c>
    </row>
    <row r="30" spans="1:60" x14ac:dyDescent="0.2">
      <c r="A30">
        <v>90000973</v>
      </c>
      <c r="B30">
        <v>97</v>
      </c>
      <c r="C30" t="s">
        <v>53</v>
      </c>
      <c r="D30" s="61">
        <v>2062</v>
      </c>
      <c r="E30" s="62">
        <v>451079.01413868956</v>
      </c>
      <c r="F30" s="61">
        <v>303754.22466936085</v>
      </c>
      <c r="I30" s="61">
        <v>160022.592</v>
      </c>
      <c r="J30" s="61">
        <v>0</v>
      </c>
      <c r="K30" s="61">
        <v>124300.88213999999</v>
      </c>
      <c r="M30" s="61">
        <v>486800.72399868956</v>
      </c>
      <c r="O30" s="61">
        <v>351973.34478735662</v>
      </c>
      <c r="R30" s="60">
        <f t="shared" si="13"/>
        <v>838774.06878604623</v>
      </c>
      <c r="T30" s="61">
        <v>69898</v>
      </c>
      <c r="Z30" s="63">
        <f t="shared" si="3"/>
        <v>299301.06878604623</v>
      </c>
      <c r="AA30" s="36"/>
      <c r="AH30" s="48">
        <v>90099111</v>
      </c>
      <c r="AI30" s="86">
        <v>322075</v>
      </c>
      <c r="AJ30" s="86">
        <v>26839</v>
      </c>
      <c r="AK30" t="s">
        <v>505</v>
      </c>
      <c r="AN30" s="15"/>
      <c r="AO30" s="61">
        <f t="shared" si="4"/>
        <v>-539473</v>
      </c>
      <c r="AP30" s="61"/>
      <c r="AQ30" s="61">
        <f t="shared" si="0"/>
        <v>-44956</v>
      </c>
      <c r="AT30">
        <v>261226</v>
      </c>
      <c r="AU30" s="60">
        <f t="shared" si="5"/>
        <v>189853.01413868956</v>
      </c>
      <c r="AV30">
        <f t="shared" si="6"/>
        <v>37971</v>
      </c>
      <c r="AX30">
        <v>93345</v>
      </c>
      <c r="AY30">
        <v>0</v>
      </c>
      <c r="AZ30">
        <v>72506</v>
      </c>
      <c r="BB30" s="60">
        <f t="shared" si="7"/>
        <v>66677.592000000004</v>
      </c>
      <c r="BC30" s="60">
        <f t="shared" si="8"/>
        <v>0</v>
      </c>
      <c r="BD30" s="60">
        <f t="shared" si="9"/>
        <v>51794.882139999987</v>
      </c>
      <c r="BF30">
        <f t="shared" si="10"/>
        <v>13336</v>
      </c>
      <c r="BG30">
        <f t="shared" si="11"/>
        <v>0</v>
      </c>
      <c r="BH30">
        <f t="shared" si="12"/>
        <v>10359</v>
      </c>
    </row>
    <row r="31" spans="1:60" x14ac:dyDescent="0.2">
      <c r="A31">
        <v>90000983</v>
      </c>
      <c r="B31">
        <v>98</v>
      </c>
      <c r="C31" t="s">
        <v>54</v>
      </c>
      <c r="D31" s="61">
        <v>22885</v>
      </c>
      <c r="E31" s="62">
        <v>21757946.613767169</v>
      </c>
      <c r="F31" s="61">
        <v>6279039.7376398472</v>
      </c>
      <c r="I31" s="61">
        <v>1037396.4597000002</v>
      </c>
      <c r="J31" s="61">
        <v>0</v>
      </c>
      <c r="K31" s="61">
        <v>3609833.8032389996</v>
      </c>
      <c r="M31" s="61">
        <v>19185509.27022817</v>
      </c>
      <c r="O31" s="61">
        <v>1892880.9795729846</v>
      </c>
      <c r="R31" s="60">
        <f t="shared" si="13"/>
        <v>21078390.249801155</v>
      </c>
      <c r="T31" s="61">
        <v>1756533</v>
      </c>
      <c r="Z31" s="63">
        <f t="shared" si="3"/>
        <v>15883388.249801155</v>
      </c>
      <c r="AA31" s="36"/>
      <c r="AH31" s="48">
        <v>90081331</v>
      </c>
      <c r="AI31" s="86">
        <v>208867</v>
      </c>
      <c r="AJ31" s="86">
        <v>17405</v>
      </c>
      <c r="AK31" t="s">
        <v>506</v>
      </c>
      <c r="AN31" s="15"/>
      <c r="AO31" s="61">
        <f t="shared" si="4"/>
        <v>-5195002</v>
      </c>
      <c r="AP31" s="61"/>
      <c r="AQ31" s="61">
        <f t="shared" si="0"/>
        <v>-432921</v>
      </c>
      <c r="AT31">
        <v>12671043</v>
      </c>
      <c r="AU31" s="60">
        <f t="shared" si="5"/>
        <v>9086903.6137671694</v>
      </c>
      <c r="AV31">
        <f t="shared" si="6"/>
        <v>1817381</v>
      </c>
      <c r="AX31">
        <v>605150</v>
      </c>
      <c r="AY31">
        <v>0</v>
      </c>
      <c r="AZ31">
        <v>2105733</v>
      </c>
      <c r="BB31" s="60">
        <f t="shared" si="7"/>
        <v>432246.45970000024</v>
      </c>
      <c r="BC31" s="60">
        <f t="shared" si="8"/>
        <v>0</v>
      </c>
      <c r="BD31" s="60">
        <f t="shared" si="9"/>
        <v>1504100.8032389996</v>
      </c>
      <c r="BF31">
        <f t="shared" si="10"/>
        <v>86449</v>
      </c>
      <c r="BG31">
        <f t="shared" si="11"/>
        <v>0</v>
      </c>
      <c r="BH31">
        <f t="shared" si="12"/>
        <v>300820</v>
      </c>
    </row>
    <row r="32" spans="1:60" x14ac:dyDescent="0.2">
      <c r="A32">
        <v>90001023</v>
      </c>
      <c r="B32">
        <v>102</v>
      </c>
      <c r="C32" t="s">
        <v>55</v>
      </c>
      <c r="D32" s="61">
        <v>9646</v>
      </c>
      <c r="E32" s="62">
        <v>6064130.1333285738</v>
      </c>
      <c r="F32" s="61">
        <v>3982234.5564156026</v>
      </c>
      <c r="I32" s="61">
        <v>373469.3931000001</v>
      </c>
      <c r="J32" s="61">
        <v>0</v>
      </c>
      <c r="K32" s="61">
        <v>156222.05544</v>
      </c>
      <c r="M32" s="61">
        <v>6281377.4709885735</v>
      </c>
      <c r="O32" s="61">
        <v>1440479.2013762891</v>
      </c>
      <c r="R32" s="60">
        <f t="shared" si="13"/>
        <v>7721856.6723648626</v>
      </c>
      <c r="T32" s="61">
        <v>643488</v>
      </c>
      <c r="Z32" s="63">
        <f t="shared" si="3"/>
        <v>8796412.6723648626</v>
      </c>
      <c r="AA32" s="36"/>
      <c r="AH32" s="48">
        <v>90081541</v>
      </c>
      <c r="AI32" s="86">
        <v>79154</v>
      </c>
      <c r="AJ32" s="86">
        <v>6596</v>
      </c>
      <c r="AK32" t="s">
        <v>507</v>
      </c>
      <c r="AN32" s="15"/>
      <c r="AO32" s="61">
        <f t="shared" si="4"/>
        <v>1074556</v>
      </c>
      <c r="AP32" s="61"/>
      <c r="AQ32" s="61">
        <f t="shared" si="0"/>
        <v>89542</v>
      </c>
      <c r="AT32">
        <v>3528518</v>
      </c>
      <c r="AU32" s="60">
        <f t="shared" si="5"/>
        <v>2535612.1333285738</v>
      </c>
      <c r="AV32">
        <f t="shared" si="6"/>
        <v>507122</v>
      </c>
      <c r="AX32">
        <v>217854</v>
      </c>
      <c r="AY32">
        <v>0</v>
      </c>
      <c r="AZ32">
        <v>91133</v>
      </c>
      <c r="BB32" s="60">
        <f t="shared" si="7"/>
        <v>155615.3931000001</v>
      </c>
      <c r="BC32" s="60">
        <f t="shared" si="8"/>
        <v>0</v>
      </c>
      <c r="BD32" s="60">
        <f t="shared" si="9"/>
        <v>65089.055439999996</v>
      </c>
      <c r="BF32">
        <f t="shared" si="10"/>
        <v>31123</v>
      </c>
      <c r="BG32">
        <f t="shared" si="11"/>
        <v>0</v>
      </c>
      <c r="BH32">
        <f t="shared" si="12"/>
        <v>13018</v>
      </c>
    </row>
    <row r="33" spans="1:60" x14ac:dyDescent="0.2">
      <c r="A33">
        <v>90001033</v>
      </c>
      <c r="B33">
        <v>103</v>
      </c>
      <c r="C33" t="s">
        <v>56</v>
      </c>
      <c r="D33" s="61">
        <v>2125</v>
      </c>
      <c r="E33" s="62">
        <v>1565999.5069930516</v>
      </c>
      <c r="F33" s="61">
        <v>1131983.2281112976</v>
      </c>
      <c r="I33" s="61">
        <v>75177.280200000008</v>
      </c>
      <c r="J33" s="61">
        <v>0</v>
      </c>
      <c r="K33" s="61">
        <v>100097.4651</v>
      </c>
      <c r="M33" s="61">
        <v>1541079.3220930516</v>
      </c>
      <c r="O33" s="61">
        <v>347484.36015546613</v>
      </c>
      <c r="R33" s="60">
        <f t="shared" si="13"/>
        <v>1888563.6822485179</v>
      </c>
      <c r="T33" s="61">
        <v>157380</v>
      </c>
      <c r="Z33" s="63">
        <f t="shared" si="3"/>
        <v>1341400.6822485179</v>
      </c>
      <c r="AA33" s="36"/>
      <c r="AH33" s="48">
        <v>90082651</v>
      </c>
      <c r="AI33" s="86">
        <v>264326</v>
      </c>
      <c r="AJ33" s="86">
        <v>22027</v>
      </c>
      <c r="AK33" t="s">
        <v>508</v>
      </c>
      <c r="AN33" s="15"/>
      <c r="AO33" s="61">
        <f t="shared" si="4"/>
        <v>-547163</v>
      </c>
      <c r="AP33" s="61"/>
      <c r="AQ33" s="61">
        <f t="shared" si="0"/>
        <v>-45599</v>
      </c>
      <c r="AT33">
        <v>911540</v>
      </c>
      <c r="AU33" s="60">
        <f t="shared" si="5"/>
        <v>654459.50699305162</v>
      </c>
      <c r="AV33">
        <f t="shared" si="6"/>
        <v>130892</v>
      </c>
      <c r="AX33">
        <v>43855</v>
      </c>
      <c r="AY33">
        <v>0</v>
      </c>
      <c r="AZ33">
        <v>58387</v>
      </c>
      <c r="BB33" s="60">
        <f t="shared" si="7"/>
        <v>31322.280200000008</v>
      </c>
      <c r="BC33" s="60">
        <f t="shared" si="8"/>
        <v>0</v>
      </c>
      <c r="BD33" s="60">
        <f t="shared" si="9"/>
        <v>41710.465100000001</v>
      </c>
      <c r="BF33">
        <f t="shared" si="10"/>
        <v>6264</v>
      </c>
      <c r="BG33">
        <f t="shared" si="11"/>
        <v>0</v>
      </c>
      <c r="BH33">
        <f t="shared" si="12"/>
        <v>8342</v>
      </c>
    </row>
    <row r="34" spans="1:60" x14ac:dyDescent="0.2">
      <c r="A34">
        <v>90001053</v>
      </c>
      <c r="B34">
        <v>105</v>
      </c>
      <c r="C34" t="s">
        <v>57</v>
      </c>
      <c r="D34" s="61">
        <v>2063</v>
      </c>
      <c r="E34" s="62">
        <v>3099994.3829765138</v>
      </c>
      <c r="F34" s="61">
        <v>1015450.043168533</v>
      </c>
      <c r="I34" s="61">
        <v>30004.236000000001</v>
      </c>
      <c r="J34" s="61">
        <v>0</v>
      </c>
      <c r="K34" s="61">
        <v>63508.966200000003</v>
      </c>
      <c r="M34" s="61">
        <v>3066489.6527765137</v>
      </c>
      <c r="O34" s="61">
        <v>361131.20175991615</v>
      </c>
      <c r="R34" s="60">
        <f t="shared" si="13"/>
        <v>3427620.85453643</v>
      </c>
      <c r="T34" s="61">
        <v>285635</v>
      </c>
      <c r="Z34" s="63">
        <f t="shared" si="3"/>
        <v>2942009.85453643</v>
      </c>
      <c r="AA34" s="36"/>
      <c r="AH34" s="48">
        <v>90083291</v>
      </c>
      <c r="AI34" s="86">
        <v>438659</v>
      </c>
      <c r="AJ34" s="86">
        <v>36554</v>
      </c>
      <c r="AK34" t="s">
        <v>509</v>
      </c>
      <c r="AN34" s="15"/>
      <c r="AO34" s="61">
        <f t="shared" si="4"/>
        <v>-485611</v>
      </c>
      <c r="AP34" s="61"/>
      <c r="AQ34" s="61">
        <f t="shared" si="0"/>
        <v>-40471</v>
      </c>
      <c r="AT34">
        <v>1806427</v>
      </c>
      <c r="AU34" s="60">
        <f t="shared" si="5"/>
        <v>1293567.3829765138</v>
      </c>
      <c r="AV34">
        <f t="shared" si="6"/>
        <v>258713</v>
      </c>
      <c r="AX34">
        <v>17500</v>
      </c>
      <c r="AY34">
        <v>0</v>
      </c>
      <c r="AZ34">
        <v>37044</v>
      </c>
      <c r="BB34" s="60">
        <f t="shared" si="7"/>
        <v>12504.236000000001</v>
      </c>
      <c r="BC34" s="60">
        <f t="shared" si="8"/>
        <v>0</v>
      </c>
      <c r="BD34" s="60">
        <f t="shared" si="9"/>
        <v>26464.966200000003</v>
      </c>
      <c r="BF34">
        <f t="shared" si="10"/>
        <v>2501</v>
      </c>
      <c r="BG34">
        <f t="shared" si="11"/>
        <v>0</v>
      </c>
      <c r="BH34">
        <f t="shared" si="12"/>
        <v>5293</v>
      </c>
    </row>
    <row r="35" spans="1:60" x14ac:dyDescent="0.2">
      <c r="A35">
        <v>90001063</v>
      </c>
      <c r="B35">
        <v>106</v>
      </c>
      <c r="C35" t="s">
        <v>58</v>
      </c>
      <c r="D35" s="61">
        <v>46901</v>
      </c>
      <c r="E35" s="62">
        <v>12711233.320990246</v>
      </c>
      <c r="F35" s="61">
        <v>-136556.22956492784</v>
      </c>
      <c r="I35" s="61">
        <v>1207253.7735000001</v>
      </c>
      <c r="J35" s="61">
        <v>0</v>
      </c>
      <c r="K35" s="61">
        <v>1235124.3749400005</v>
      </c>
      <c r="M35" s="61">
        <v>12683362.719550245</v>
      </c>
      <c r="O35" s="61">
        <v>3749093.6870227084</v>
      </c>
      <c r="R35" s="60">
        <f t="shared" si="13"/>
        <v>16432456.406572953</v>
      </c>
      <c r="T35" s="61">
        <v>1369371</v>
      </c>
      <c r="Z35" s="63">
        <f t="shared" si="3"/>
        <v>15993724.406572953</v>
      </c>
      <c r="AA35" s="36"/>
      <c r="AH35" s="48">
        <v>90081361</v>
      </c>
      <c r="AI35" s="86">
        <v>746801</v>
      </c>
      <c r="AJ35" s="86">
        <v>62233</v>
      </c>
      <c r="AK35" t="s">
        <v>510</v>
      </c>
      <c r="AN35" s="15"/>
      <c r="AO35" s="61">
        <f t="shared" si="4"/>
        <v>-438732</v>
      </c>
      <c r="AP35" s="61"/>
      <c r="AQ35" s="61">
        <f t="shared" si="0"/>
        <v>-36567</v>
      </c>
      <c r="AT35">
        <v>7371658</v>
      </c>
      <c r="AU35" s="60">
        <f t="shared" si="5"/>
        <v>5339575.3209902458</v>
      </c>
      <c r="AV35">
        <f t="shared" si="6"/>
        <v>1067915</v>
      </c>
      <c r="AX35">
        <v>704228</v>
      </c>
      <c r="AY35">
        <v>0</v>
      </c>
      <c r="AZ35">
        <v>720489</v>
      </c>
      <c r="BB35" s="60">
        <f t="shared" si="7"/>
        <v>503025.77350000013</v>
      </c>
      <c r="BC35" s="60">
        <f t="shared" si="8"/>
        <v>0</v>
      </c>
      <c r="BD35" s="60">
        <f t="shared" si="9"/>
        <v>514635.37494000047</v>
      </c>
      <c r="BF35">
        <f t="shared" si="10"/>
        <v>100605</v>
      </c>
      <c r="BG35">
        <f t="shared" si="11"/>
        <v>0</v>
      </c>
      <c r="BH35">
        <f t="shared" si="12"/>
        <v>102927</v>
      </c>
    </row>
    <row r="36" spans="1:60" x14ac:dyDescent="0.2">
      <c r="A36">
        <v>90001083</v>
      </c>
      <c r="B36">
        <v>108</v>
      </c>
      <c r="C36" t="s">
        <v>59</v>
      </c>
      <c r="D36" s="61">
        <v>10319</v>
      </c>
      <c r="E36" s="62">
        <v>8911351.119714966</v>
      </c>
      <c r="F36" s="61">
        <v>3827579.1002644775</v>
      </c>
      <c r="I36" s="61">
        <v>201778.48710000003</v>
      </c>
      <c r="J36" s="61">
        <v>0</v>
      </c>
      <c r="K36" s="61">
        <v>301242.52944000001</v>
      </c>
      <c r="M36" s="61">
        <v>8811887.0773749668</v>
      </c>
      <c r="O36" s="61">
        <v>920546.4472250673</v>
      </c>
      <c r="R36" s="60">
        <f t="shared" si="13"/>
        <v>9732433.5246000346</v>
      </c>
      <c r="T36" s="61">
        <v>811036</v>
      </c>
      <c r="Z36" s="63">
        <f t="shared" si="3"/>
        <v>8464112.5246000346</v>
      </c>
      <c r="AA36" s="36"/>
      <c r="AH36" s="48">
        <v>90003941</v>
      </c>
      <c r="AI36" s="86">
        <v>1828198</v>
      </c>
      <c r="AJ36" s="86">
        <v>152349</v>
      </c>
      <c r="AK36" t="s">
        <v>511</v>
      </c>
      <c r="AN36" s="15"/>
      <c r="AO36" s="61">
        <f t="shared" si="4"/>
        <v>-1268321</v>
      </c>
      <c r="AP36" s="61"/>
      <c r="AQ36" s="61">
        <f t="shared" si="0"/>
        <v>-105696</v>
      </c>
      <c r="AT36">
        <v>5188778</v>
      </c>
      <c r="AU36" s="60">
        <f t="shared" si="5"/>
        <v>3722573.119714966</v>
      </c>
      <c r="AV36">
        <f t="shared" si="6"/>
        <v>744515</v>
      </c>
      <c r="AX36">
        <v>117705</v>
      </c>
      <c r="AY36">
        <v>0</v>
      </c>
      <c r="AZ36">
        <v>175728</v>
      </c>
      <c r="BB36" s="60">
        <f t="shared" si="7"/>
        <v>84073.487100000028</v>
      </c>
      <c r="BC36" s="60">
        <f t="shared" si="8"/>
        <v>0</v>
      </c>
      <c r="BD36" s="60">
        <f t="shared" si="9"/>
        <v>125514.52944000001</v>
      </c>
      <c r="BF36">
        <f t="shared" si="10"/>
        <v>16815</v>
      </c>
      <c r="BG36">
        <f t="shared" si="11"/>
        <v>0</v>
      </c>
      <c r="BH36">
        <f t="shared" si="12"/>
        <v>25103</v>
      </c>
    </row>
    <row r="37" spans="1:60" x14ac:dyDescent="0.2">
      <c r="A37">
        <v>90001093</v>
      </c>
      <c r="B37">
        <v>109</v>
      </c>
      <c r="C37" t="s">
        <v>60</v>
      </c>
      <c r="D37" s="61">
        <v>68319</v>
      </c>
      <c r="E37" s="62">
        <v>24183956.37686149</v>
      </c>
      <c r="F37" s="61">
        <v>6805371.7640928486</v>
      </c>
      <c r="I37" s="61">
        <v>1406531.9076</v>
      </c>
      <c r="J37" s="61">
        <v>0</v>
      </c>
      <c r="K37" s="61">
        <v>1323186.8076000009</v>
      </c>
      <c r="M37" s="61">
        <v>24267301.476861488</v>
      </c>
      <c r="O37" s="61">
        <v>6111782.4553717682</v>
      </c>
      <c r="R37" s="60">
        <f t="shared" si="13"/>
        <v>30379083.932233255</v>
      </c>
      <c r="T37" s="61">
        <v>2531590</v>
      </c>
      <c r="Z37" s="63">
        <f t="shared" si="3"/>
        <v>17627240.932233255</v>
      </c>
      <c r="AA37" s="36"/>
      <c r="AH37" s="48">
        <v>90017031</v>
      </c>
      <c r="AI37" s="86">
        <v>2959895</v>
      </c>
      <c r="AJ37" s="86">
        <v>246656</v>
      </c>
      <c r="AK37" t="s">
        <v>512</v>
      </c>
      <c r="AN37" s="15"/>
      <c r="AO37" s="61">
        <f t="shared" si="4"/>
        <v>-12751843</v>
      </c>
      <c r="AP37" s="61"/>
      <c r="AQ37" s="61">
        <f t="shared" si="0"/>
        <v>-1062659</v>
      </c>
      <c r="AT37">
        <v>14044338</v>
      </c>
      <c r="AU37" s="60">
        <f t="shared" si="5"/>
        <v>10139618.37686149</v>
      </c>
      <c r="AV37">
        <f t="shared" si="6"/>
        <v>2027924</v>
      </c>
      <c r="AX37">
        <v>820477</v>
      </c>
      <c r="AY37">
        <v>0</v>
      </c>
      <c r="AZ37">
        <v>771862</v>
      </c>
      <c r="BB37" s="60">
        <f t="shared" si="7"/>
        <v>586054.90760000004</v>
      </c>
      <c r="BC37" s="60">
        <f t="shared" si="8"/>
        <v>0</v>
      </c>
      <c r="BD37" s="60">
        <f t="shared" si="9"/>
        <v>551324.80760000087</v>
      </c>
      <c r="BF37">
        <f t="shared" si="10"/>
        <v>117211</v>
      </c>
      <c r="BG37">
        <f t="shared" si="11"/>
        <v>0</v>
      </c>
      <c r="BH37">
        <f t="shared" si="12"/>
        <v>110265</v>
      </c>
    </row>
    <row r="38" spans="1:60" x14ac:dyDescent="0.2">
      <c r="A38">
        <v>90001113</v>
      </c>
      <c r="B38">
        <v>111</v>
      </c>
      <c r="C38" t="s">
        <v>61</v>
      </c>
      <c r="D38" s="61">
        <v>17953</v>
      </c>
      <c r="E38" s="62">
        <v>10522812.838742062</v>
      </c>
      <c r="F38" s="61">
        <v>5716852.6871153358</v>
      </c>
      <c r="I38" s="61">
        <v>420142.64910000004</v>
      </c>
      <c r="J38" s="61">
        <v>0</v>
      </c>
      <c r="K38" s="61">
        <v>255919.46406000003</v>
      </c>
      <c r="M38" s="61">
        <v>10687036.023782063</v>
      </c>
      <c r="O38" s="61">
        <v>1943745.2944886838</v>
      </c>
      <c r="R38" s="60">
        <f t="shared" si="13"/>
        <v>12630781.318270747</v>
      </c>
      <c r="T38" s="61">
        <v>1052565</v>
      </c>
      <c r="Z38" s="63">
        <f t="shared" si="3"/>
        <v>10348275.318270747</v>
      </c>
      <c r="AA38" s="36"/>
      <c r="AH38" s="48">
        <v>90082061</v>
      </c>
      <c r="AI38" s="86">
        <v>812008</v>
      </c>
      <c r="AJ38" s="86">
        <v>67666</v>
      </c>
      <c r="AK38" t="s">
        <v>513</v>
      </c>
      <c r="AN38" s="15"/>
      <c r="AO38" s="61">
        <f t="shared" si="4"/>
        <v>-2282506</v>
      </c>
      <c r="AP38" s="61"/>
      <c r="AQ38" s="61">
        <f t="shared" si="0"/>
        <v>-190213</v>
      </c>
      <c r="AT38">
        <v>6121759</v>
      </c>
      <c r="AU38" s="60">
        <f t="shared" si="5"/>
        <v>4401053.8387420624</v>
      </c>
      <c r="AV38">
        <f t="shared" si="6"/>
        <v>880211</v>
      </c>
      <c r="AX38">
        <v>245084</v>
      </c>
      <c r="AY38">
        <v>0</v>
      </c>
      <c r="AZ38">
        <v>149289</v>
      </c>
      <c r="BB38" s="60">
        <f t="shared" si="7"/>
        <v>175058.64910000004</v>
      </c>
      <c r="BC38" s="60">
        <f t="shared" si="8"/>
        <v>0</v>
      </c>
      <c r="BD38" s="60">
        <f t="shared" si="9"/>
        <v>106630.46406000003</v>
      </c>
      <c r="BF38">
        <f t="shared" si="10"/>
        <v>35012</v>
      </c>
      <c r="BG38">
        <f t="shared" si="11"/>
        <v>0</v>
      </c>
      <c r="BH38">
        <f t="shared" si="12"/>
        <v>21326</v>
      </c>
    </row>
    <row r="39" spans="1:60" x14ac:dyDescent="0.2">
      <c r="A39">
        <v>90001393</v>
      </c>
      <c r="B39">
        <v>139</v>
      </c>
      <c r="C39" t="s">
        <v>62</v>
      </c>
      <c r="D39" s="61">
        <v>9766</v>
      </c>
      <c r="E39" s="62">
        <v>13068692.820484966</v>
      </c>
      <c r="F39" s="61">
        <v>5493137.8700356977</v>
      </c>
      <c r="I39" s="61">
        <v>291791.19510000001</v>
      </c>
      <c r="J39" s="61">
        <v>0</v>
      </c>
      <c r="K39" s="61">
        <v>190935.28959</v>
      </c>
      <c r="M39" s="61">
        <v>13169548.725994967</v>
      </c>
      <c r="O39" s="61">
        <v>721684.24410468014</v>
      </c>
      <c r="R39" s="60">
        <f t="shared" si="13"/>
        <v>13891232.970099647</v>
      </c>
      <c r="T39" s="61">
        <v>1157603</v>
      </c>
      <c r="Z39" s="63">
        <f t="shared" si="3"/>
        <v>14007449.970099647</v>
      </c>
      <c r="AA39" s="36"/>
      <c r="AH39" s="48">
        <v>90029711</v>
      </c>
      <c r="AI39" s="86">
        <v>492559</v>
      </c>
      <c r="AJ39" s="86">
        <v>41046</v>
      </c>
      <c r="AK39" t="s">
        <v>514</v>
      </c>
      <c r="AN39" s="15"/>
      <c r="AO39" s="61">
        <f t="shared" si="4"/>
        <v>116217</v>
      </c>
      <c r="AP39" s="61"/>
      <c r="AQ39" s="61">
        <f t="shared" si="0"/>
        <v>9682</v>
      </c>
      <c r="AT39">
        <v>7614404</v>
      </c>
      <c r="AU39" s="60">
        <f t="shared" si="5"/>
        <v>5454288.820484966</v>
      </c>
      <c r="AV39">
        <f t="shared" si="6"/>
        <v>1090858</v>
      </c>
      <c r="AX39">
        <v>170212</v>
      </c>
      <c r="AY39">
        <v>0</v>
      </c>
      <c r="AZ39">
        <v>111377</v>
      </c>
      <c r="BB39" s="60">
        <f t="shared" si="7"/>
        <v>121579.19510000001</v>
      </c>
      <c r="BC39" s="60">
        <f t="shared" si="8"/>
        <v>0</v>
      </c>
      <c r="BD39" s="60">
        <f t="shared" si="9"/>
        <v>79558.28959</v>
      </c>
      <c r="BF39">
        <f t="shared" si="10"/>
        <v>24316</v>
      </c>
      <c r="BG39">
        <f t="shared" si="11"/>
        <v>0</v>
      </c>
      <c r="BH39">
        <f t="shared" si="12"/>
        <v>15912</v>
      </c>
    </row>
    <row r="40" spans="1:60" x14ac:dyDescent="0.2">
      <c r="A40">
        <v>90001403</v>
      </c>
      <c r="B40">
        <v>140</v>
      </c>
      <c r="C40" t="s">
        <v>63</v>
      </c>
      <c r="D40" s="61">
        <v>20618</v>
      </c>
      <c r="E40" s="62">
        <v>21528299.926744055</v>
      </c>
      <c r="F40" s="61">
        <v>7436128.0022081425</v>
      </c>
      <c r="I40" s="61">
        <v>561912.66420000012</v>
      </c>
      <c r="J40" s="61">
        <v>0</v>
      </c>
      <c r="K40" s="61">
        <v>597734.38818000001</v>
      </c>
      <c r="M40" s="61">
        <v>21492478.202764057</v>
      </c>
      <c r="O40" s="61">
        <v>2296322.9965546094</v>
      </c>
      <c r="R40" s="60">
        <f t="shared" si="13"/>
        <v>23788801.199318666</v>
      </c>
      <c r="T40" s="61">
        <v>1982400</v>
      </c>
      <c r="Z40" s="63">
        <f t="shared" si="3"/>
        <v>22772469.199318666</v>
      </c>
      <c r="AA40" s="36"/>
      <c r="AH40" s="48">
        <v>90019341</v>
      </c>
      <c r="AI40" s="86">
        <v>2629998</v>
      </c>
      <c r="AJ40" s="86">
        <v>219166</v>
      </c>
      <c r="AK40" t="s">
        <v>515</v>
      </c>
      <c r="AN40" s="15"/>
      <c r="AO40" s="61">
        <f t="shared" si="4"/>
        <v>-1016332</v>
      </c>
      <c r="AP40" s="61"/>
      <c r="AQ40" s="61">
        <f t="shared" si="0"/>
        <v>-84699</v>
      </c>
      <c r="AT40">
        <v>12539170</v>
      </c>
      <c r="AU40" s="60">
        <f t="shared" si="5"/>
        <v>8989129.926744055</v>
      </c>
      <c r="AV40">
        <f t="shared" si="6"/>
        <v>1797826</v>
      </c>
      <c r="AX40">
        <v>327782</v>
      </c>
      <c r="AY40">
        <v>0</v>
      </c>
      <c r="AZ40">
        <v>348677</v>
      </c>
      <c r="BB40" s="60">
        <f t="shared" si="7"/>
        <v>234130.66420000012</v>
      </c>
      <c r="BC40" s="60">
        <f t="shared" si="8"/>
        <v>0</v>
      </c>
      <c r="BD40" s="60">
        <f t="shared" si="9"/>
        <v>249057.38818000001</v>
      </c>
      <c r="BF40">
        <f t="shared" si="10"/>
        <v>46826</v>
      </c>
      <c r="BG40">
        <f t="shared" si="11"/>
        <v>0</v>
      </c>
      <c r="BH40">
        <f t="shared" si="12"/>
        <v>49811</v>
      </c>
    </row>
    <row r="41" spans="1:60" x14ac:dyDescent="0.2">
      <c r="A41">
        <v>90001423</v>
      </c>
      <c r="B41">
        <v>142</v>
      </c>
      <c r="C41" t="s">
        <v>64</v>
      </c>
      <c r="D41" s="61">
        <v>6444</v>
      </c>
      <c r="E41" s="62">
        <v>4169254.1327854837</v>
      </c>
      <c r="F41" s="61">
        <v>2687570.5485506472</v>
      </c>
      <c r="I41" s="61">
        <v>668511.04710000008</v>
      </c>
      <c r="J41" s="61">
        <v>0</v>
      </c>
      <c r="K41" s="61">
        <v>107381.82683999999</v>
      </c>
      <c r="M41" s="61">
        <v>4730383.3530454841</v>
      </c>
      <c r="O41" s="61">
        <v>798448.74171630549</v>
      </c>
      <c r="R41" s="60">
        <f t="shared" si="13"/>
        <v>5528832.0947617898</v>
      </c>
      <c r="T41" s="61">
        <v>460736</v>
      </c>
      <c r="Z41" s="63">
        <f t="shared" si="3"/>
        <v>4886336.0947617898</v>
      </c>
      <c r="AA41" s="36"/>
      <c r="AH41" s="48">
        <v>90051111</v>
      </c>
      <c r="AI41" s="86">
        <v>241268</v>
      </c>
      <c r="AJ41" s="86">
        <v>20105</v>
      </c>
      <c r="AK41" t="s">
        <v>516</v>
      </c>
      <c r="AN41" s="15"/>
      <c r="AO41" s="61">
        <f t="shared" si="4"/>
        <v>-642496</v>
      </c>
      <c r="AP41" s="61"/>
      <c r="AQ41" s="61">
        <f t="shared" si="0"/>
        <v>-53546</v>
      </c>
      <c r="AT41">
        <v>2426123</v>
      </c>
      <c r="AU41" s="60">
        <f t="shared" si="5"/>
        <v>1743131.1327854837</v>
      </c>
      <c r="AV41">
        <f t="shared" si="6"/>
        <v>348626</v>
      </c>
      <c r="AX41">
        <v>389963</v>
      </c>
      <c r="AY41">
        <v>0</v>
      </c>
      <c r="AZ41">
        <v>62636</v>
      </c>
      <c r="BB41" s="60">
        <f t="shared" si="7"/>
        <v>278548.04710000008</v>
      </c>
      <c r="BC41" s="60">
        <f t="shared" si="8"/>
        <v>0</v>
      </c>
      <c r="BD41" s="60">
        <f t="shared" si="9"/>
        <v>44745.826839999994</v>
      </c>
      <c r="BF41">
        <f t="shared" si="10"/>
        <v>55710</v>
      </c>
      <c r="BG41">
        <f t="shared" si="11"/>
        <v>0</v>
      </c>
      <c r="BH41">
        <f t="shared" si="12"/>
        <v>8949</v>
      </c>
    </row>
    <row r="42" spans="1:60" x14ac:dyDescent="0.2">
      <c r="A42">
        <v>90001433</v>
      </c>
      <c r="B42">
        <v>143</v>
      </c>
      <c r="C42" t="s">
        <v>65</v>
      </c>
      <c r="D42" s="61">
        <v>6850</v>
      </c>
      <c r="E42" s="62">
        <v>3582658.839629746</v>
      </c>
      <c r="F42" s="61">
        <v>2634901.2489665342</v>
      </c>
      <c r="I42" s="61">
        <v>268371.22200000007</v>
      </c>
      <c r="J42" s="61">
        <v>0</v>
      </c>
      <c r="K42" s="61">
        <v>93046.469639999996</v>
      </c>
      <c r="M42" s="61">
        <v>3757983.5919897463</v>
      </c>
      <c r="O42" s="61">
        <v>848830.85145489476</v>
      </c>
      <c r="R42" s="60">
        <f t="shared" si="13"/>
        <v>4606814.4434446413</v>
      </c>
      <c r="T42" s="61">
        <v>383901</v>
      </c>
      <c r="Z42" s="63">
        <f t="shared" si="3"/>
        <v>3731343.4434446413</v>
      </c>
      <c r="AA42" s="36"/>
      <c r="AH42" s="48">
        <v>90051221</v>
      </c>
      <c r="AI42" s="86">
        <v>389985</v>
      </c>
      <c r="AJ42" s="86">
        <v>32498</v>
      </c>
      <c r="AK42" t="s">
        <v>517</v>
      </c>
      <c r="AN42" s="15"/>
      <c r="AO42" s="61">
        <f t="shared" si="4"/>
        <v>-875471</v>
      </c>
      <c r="AP42" s="61"/>
      <c r="AQ42" s="61">
        <f t="shared" si="0"/>
        <v>-72959</v>
      </c>
      <c r="AT42">
        <v>2083571</v>
      </c>
      <c r="AU42" s="60">
        <f t="shared" si="5"/>
        <v>1499087.839629746</v>
      </c>
      <c r="AV42">
        <f t="shared" si="6"/>
        <v>299818</v>
      </c>
      <c r="AX42">
        <v>156548</v>
      </c>
      <c r="AY42">
        <v>0</v>
      </c>
      <c r="AZ42">
        <v>54278</v>
      </c>
      <c r="BB42" s="60">
        <f t="shared" si="7"/>
        <v>111823.22200000007</v>
      </c>
      <c r="BC42" s="60">
        <f t="shared" si="8"/>
        <v>0</v>
      </c>
      <c r="BD42" s="60">
        <f t="shared" si="9"/>
        <v>38768.469639999996</v>
      </c>
      <c r="BF42">
        <f t="shared" si="10"/>
        <v>22365</v>
      </c>
      <c r="BG42">
        <f t="shared" si="11"/>
        <v>0</v>
      </c>
      <c r="BH42">
        <f t="shared" si="12"/>
        <v>7754</v>
      </c>
    </row>
    <row r="43" spans="1:60" x14ac:dyDescent="0.2">
      <c r="A43">
        <v>90001453</v>
      </c>
      <c r="B43">
        <v>145</v>
      </c>
      <c r="C43" t="s">
        <v>66</v>
      </c>
      <c r="D43" s="61">
        <v>12343</v>
      </c>
      <c r="E43" s="62">
        <v>13746338.453429906</v>
      </c>
      <c r="F43" s="61">
        <v>5791882.8272914449</v>
      </c>
      <c r="I43" s="61">
        <v>416892.19020000007</v>
      </c>
      <c r="J43" s="61">
        <v>0</v>
      </c>
      <c r="K43" s="61">
        <v>249743.59215000004</v>
      </c>
      <c r="M43" s="61">
        <v>13913487.051479906</v>
      </c>
      <c r="O43" s="61">
        <v>1126306.7453618362</v>
      </c>
      <c r="R43" s="60">
        <f t="shared" si="13"/>
        <v>15039793.796841742</v>
      </c>
      <c r="T43" s="61">
        <v>1253316</v>
      </c>
      <c r="Z43" s="63">
        <f t="shared" si="3"/>
        <v>14621613.796841742</v>
      </c>
      <c r="AA43" s="36"/>
      <c r="AH43" s="48">
        <v>90019351</v>
      </c>
      <c r="AI43" s="86">
        <v>1279495</v>
      </c>
      <c r="AJ43" s="86">
        <v>106624</v>
      </c>
      <c r="AK43" t="s">
        <v>518</v>
      </c>
      <c r="AN43" s="15"/>
      <c r="AO43" s="61">
        <f t="shared" si="4"/>
        <v>-418180</v>
      </c>
      <c r="AP43" s="61"/>
      <c r="AQ43" s="61">
        <f t="shared" si="0"/>
        <v>-34853</v>
      </c>
      <c r="AT43">
        <v>8007321</v>
      </c>
      <c r="AU43" s="60">
        <f t="shared" si="5"/>
        <v>5739017.4534299057</v>
      </c>
      <c r="AV43">
        <f t="shared" si="6"/>
        <v>1147803</v>
      </c>
      <c r="AX43">
        <v>243187</v>
      </c>
      <c r="AY43">
        <v>0</v>
      </c>
      <c r="AZ43">
        <v>145684</v>
      </c>
      <c r="BB43" s="60">
        <f t="shared" si="7"/>
        <v>173705.19020000007</v>
      </c>
      <c r="BC43" s="60">
        <f t="shared" si="8"/>
        <v>0</v>
      </c>
      <c r="BD43" s="60">
        <f t="shared" si="9"/>
        <v>104059.59215000004</v>
      </c>
      <c r="BF43">
        <f t="shared" si="10"/>
        <v>34741</v>
      </c>
      <c r="BG43">
        <f t="shared" si="11"/>
        <v>0</v>
      </c>
      <c r="BH43">
        <f t="shared" si="12"/>
        <v>20812</v>
      </c>
    </row>
    <row r="44" spans="1:60" x14ac:dyDescent="0.2">
      <c r="A44">
        <v>90001463</v>
      </c>
      <c r="B44">
        <v>146</v>
      </c>
      <c r="C44" t="s">
        <v>67</v>
      </c>
      <c r="D44" s="61">
        <v>4406</v>
      </c>
      <c r="E44" s="62">
        <v>3732245.4835420689</v>
      </c>
      <c r="F44" s="61">
        <v>1250649.6578673408</v>
      </c>
      <c r="I44" s="61">
        <v>175191.40020000003</v>
      </c>
      <c r="J44" s="61">
        <v>0</v>
      </c>
      <c r="K44" s="61">
        <v>73427.033100000001</v>
      </c>
      <c r="M44" s="61">
        <v>3834009.8506420688</v>
      </c>
      <c r="O44" s="61">
        <v>746288.09527620696</v>
      </c>
      <c r="R44" s="60">
        <f t="shared" si="13"/>
        <v>4580297.945918276</v>
      </c>
      <c r="T44" s="61">
        <v>381691</v>
      </c>
      <c r="Z44" s="63">
        <f t="shared" si="3"/>
        <v>4322680.945918276</v>
      </c>
      <c r="AA44" s="36"/>
      <c r="AH44" s="48">
        <v>90051201</v>
      </c>
      <c r="AI44" s="86">
        <v>173743</v>
      </c>
      <c r="AJ44" s="86">
        <v>14478</v>
      </c>
      <c r="AK44" t="s">
        <v>519</v>
      </c>
      <c r="AN44" s="15"/>
      <c r="AO44" s="61">
        <f t="shared" si="4"/>
        <v>-257617</v>
      </c>
      <c r="AP44" s="61"/>
      <c r="AQ44" s="61">
        <f t="shared" si="0"/>
        <v>-21470</v>
      </c>
      <c r="AT44">
        <v>2173080</v>
      </c>
      <c r="AU44" s="60">
        <f t="shared" si="5"/>
        <v>1559165.4835420689</v>
      </c>
      <c r="AV44">
        <f t="shared" si="6"/>
        <v>311833</v>
      </c>
      <c r="AX44">
        <v>102193</v>
      </c>
      <c r="AY44">
        <v>0</v>
      </c>
      <c r="AZ44">
        <v>42833</v>
      </c>
      <c r="BB44" s="60">
        <f t="shared" si="7"/>
        <v>72998.400200000033</v>
      </c>
      <c r="BC44" s="60">
        <f t="shared" si="8"/>
        <v>0</v>
      </c>
      <c r="BD44" s="60">
        <f t="shared" si="9"/>
        <v>30594.033100000001</v>
      </c>
      <c r="BF44">
        <f t="shared" si="10"/>
        <v>14600</v>
      </c>
      <c r="BG44">
        <f t="shared" si="11"/>
        <v>0</v>
      </c>
      <c r="BH44">
        <f t="shared" si="12"/>
        <v>6119</v>
      </c>
    </row>
    <row r="45" spans="1:60" x14ac:dyDescent="0.2">
      <c r="A45">
        <v>90001483</v>
      </c>
      <c r="B45">
        <v>148</v>
      </c>
      <c r="C45" t="s">
        <v>68</v>
      </c>
      <c r="D45" s="61">
        <v>7127</v>
      </c>
      <c r="E45" s="62">
        <v>12265900.30410528</v>
      </c>
      <c r="F45" s="61">
        <v>-6188.502800136097</v>
      </c>
      <c r="I45" s="61">
        <v>175024.71</v>
      </c>
      <c r="J45" s="61">
        <v>0</v>
      </c>
      <c r="K45" s="61">
        <v>173057.76564</v>
      </c>
      <c r="M45" s="61">
        <v>12267867.248465279</v>
      </c>
      <c r="O45" s="61">
        <v>764528.77901884099</v>
      </c>
      <c r="R45" s="60">
        <f t="shared" si="13"/>
        <v>13032396.027484121</v>
      </c>
      <c r="T45" s="61">
        <v>1086033</v>
      </c>
      <c r="Z45" s="63">
        <f t="shared" si="3"/>
        <v>12423741.027484121</v>
      </c>
      <c r="AA45" s="36"/>
      <c r="AH45" s="48">
        <v>90010461</v>
      </c>
      <c r="AI45" s="86">
        <v>830514</v>
      </c>
      <c r="AJ45" s="86">
        <v>69209</v>
      </c>
      <c r="AK45" t="s">
        <v>520</v>
      </c>
      <c r="AN45" s="15"/>
      <c r="AO45" s="61">
        <f t="shared" si="4"/>
        <v>-608655</v>
      </c>
      <c r="AP45" s="61"/>
      <c r="AQ45" s="61">
        <f t="shared" si="0"/>
        <v>-50724</v>
      </c>
      <c r="AT45">
        <v>7148540</v>
      </c>
      <c r="AU45" s="60">
        <f t="shared" si="5"/>
        <v>5117360.30410528</v>
      </c>
      <c r="AV45">
        <f t="shared" si="6"/>
        <v>1023472</v>
      </c>
      <c r="AX45">
        <v>102095</v>
      </c>
      <c r="AY45">
        <v>0</v>
      </c>
      <c r="AZ45">
        <v>100947</v>
      </c>
      <c r="BB45" s="60">
        <f t="shared" si="7"/>
        <v>72929.709999999992</v>
      </c>
      <c r="BC45" s="60">
        <f t="shared" si="8"/>
        <v>0</v>
      </c>
      <c r="BD45" s="60">
        <f t="shared" si="9"/>
        <v>72110.765639999998</v>
      </c>
      <c r="BF45">
        <f t="shared" si="10"/>
        <v>14586</v>
      </c>
      <c r="BG45">
        <f t="shared" si="11"/>
        <v>0</v>
      </c>
      <c r="BH45">
        <f t="shared" si="12"/>
        <v>14422</v>
      </c>
    </row>
    <row r="46" spans="1:60" x14ac:dyDescent="0.2">
      <c r="A46">
        <v>90001493</v>
      </c>
      <c r="B46">
        <v>149</v>
      </c>
      <c r="C46" t="s">
        <v>69</v>
      </c>
      <c r="D46" s="61">
        <v>5379</v>
      </c>
      <c r="E46" s="62">
        <v>3294667.1025744658</v>
      </c>
      <c r="F46" s="61">
        <v>-35725.995839481118</v>
      </c>
      <c r="I46" s="61">
        <v>87012.284400000004</v>
      </c>
      <c r="J46" s="61">
        <v>0</v>
      </c>
      <c r="K46" s="61">
        <v>2848518.8207399994</v>
      </c>
      <c r="M46" s="61">
        <v>533160.56623446662</v>
      </c>
      <c r="O46" s="61">
        <v>567449.34893094888</v>
      </c>
      <c r="R46" s="60">
        <f t="shared" si="13"/>
        <v>1100609.9151654155</v>
      </c>
      <c r="T46" s="61">
        <v>91717</v>
      </c>
      <c r="Z46" s="63">
        <f t="shared" si="3"/>
        <v>-293828.0848345845</v>
      </c>
      <c r="AA46" s="36"/>
      <c r="AH46" s="48">
        <v>90053391</v>
      </c>
      <c r="AI46" s="86">
        <v>174739</v>
      </c>
      <c r="AJ46" s="86">
        <v>14560</v>
      </c>
      <c r="AK46" t="s">
        <v>521</v>
      </c>
      <c r="AN46" s="15"/>
      <c r="AO46" s="61">
        <f t="shared" si="4"/>
        <v>-1394438</v>
      </c>
      <c r="AP46" s="61"/>
      <c r="AQ46" s="61">
        <f t="shared" si="0"/>
        <v>-116204</v>
      </c>
      <c r="AT46">
        <v>1916929</v>
      </c>
      <c r="AU46" s="60">
        <f t="shared" si="5"/>
        <v>1377738.1025744658</v>
      </c>
      <c r="AV46">
        <f t="shared" si="6"/>
        <v>275548</v>
      </c>
      <c r="AX46">
        <v>50757</v>
      </c>
      <c r="AY46">
        <v>0</v>
      </c>
      <c r="AZ46">
        <v>1661639</v>
      </c>
      <c r="BB46" s="60">
        <f t="shared" si="7"/>
        <v>36255.284400000004</v>
      </c>
      <c r="BC46" s="60">
        <f t="shared" si="8"/>
        <v>0</v>
      </c>
      <c r="BD46" s="60">
        <f t="shared" si="9"/>
        <v>1186879.8207399994</v>
      </c>
      <c r="BF46">
        <f t="shared" si="10"/>
        <v>7251</v>
      </c>
      <c r="BG46">
        <f t="shared" si="11"/>
        <v>0</v>
      </c>
      <c r="BH46">
        <f t="shared" si="12"/>
        <v>237376</v>
      </c>
    </row>
    <row r="47" spans="1:60" x14ac:dyDescent="0.2">
      <c r="A47">
        <v>90001513</v>
      </c>
      <c r="B47">
        <v>151</v>
      </c>
      <c r="C47" t="s">
        <v>70</v>
      </c>
      <c r="D47" s="61">
        <v>1814</v>
      </c>
      <c r="E47" s="62">
        <v>602128.25645930506</v>
      </c>
      <c r="F47" s="61">
        <v>577691.31165026431</v>
      </c>
      <c r="I47" s="61">
        <v>83345.100000000006</v>
      </c>
      <c r="J47" s="61">
        <v>0</v>
      </c>
      <c r="K47" s="61">
        <v>13335.216</v>
      </c>
      <c r="M47" s="61">
        <v>672138.14045930502</v>
      </c>
      <c r="O47" s="61">
        <v>360911.43928667915</v>
      </c>
      <c r="R47" s="60">
        <f t="shared" si="13"/>
        <v>1033049.5797459842</v>
      </c>
      <c r="T47" s="61">
        <v>86087</v>
      </c>
      <c r="Z47" s="63">
        <f t="shared" si="3"/>
        <v>606194.57974598417</v>
      </c>
      <c r="AA47" s="36"/>
      <c r="AH47" s="48">
        <v>90099201</v>
      </c>
      <c r="AI47" s="86">
        <v>87999</v>
      </c>
      <c r="AJ47" s="86">
        <v>7333</v>
      </c>
      <c r="AK47" t="s">
        <v>522</v>
      </c>
      <c r="AN47" s="15"/>
      <c r="AO47" s="61">
        <f t="shared" si="4"/>
        <v>-426855</v>
      </c>
      <c r="AP47" s="61"/>
      <c r="AQ47" s="61">
        <f t="shared" si="0"/>
        <v>-35573</v>
      </c>
      <c r="AT47">
        <v>349573</v>
      </c>
      <c r="AU47" s="60">
        <f t="shared" si="5"/>
        <v>252555.25645930506</v>
      </c>
      <c r="AV47">
        <f t="shared" si="6"/>
        <v>50511</v>
      </c>
      <c r="AX47">
        <v>48615</v>
      </c>
      <c r="AY47">
        <v>0</v>
      </c>
      <c r="AZ47">
        <v>7777</v>
      </c>
      <c r="BB47" s="60">
        <f t="shared" si="7"/>
        <v>34730.100000000006</v>
      </c>
      <c r="BC47" s="60">
        <f t="shared" si="8"/>
        <v>0</v>
      </c>
      <c r="BD47" s="60">
        <f t="shared" si="9"/>
        <v>5558.2160000000003</v>
      </c>
      <c r="BF47">
        <f t="shared" si="10"/>
        <v>6946</v>
      </c>
      <c r="BG47">
        <f t="shared" si="11"/>
        <v>0</v>
      </c>
      <c r="BH47">
        <f t="shared" si="12"/>
        <v>1112</v>
      </c>
    </row>
    <row r="48" spans="1:60" x14ac:dyDescent="0.2">
      <c r="A48">
        <v>90001523</v>
      </c>
      <c r="B48">
        <v>152</v>
      </c>
      <c r="C48" t="s">
        <v>71</v>
      </c>
      <c r="D48" s="61">
        <v>4357</v>
      </c>
      <c r="E48" s="62">
        <v>3576873.7997431867</v>
      </c>
      <c r="F48" s="61">
        <v>2138807.8025793675</v>
      </c>
      <c r="I48" s="61">
        <v>490069.18800000014</v>
      </c>
      <c r="J48" s="61">
        <v>0</v>
      </c>
      <c r="K48" s="61">
        <v>136477.60125000001</v>
      </c>
      <c r="M48" s="61">
        <v>3930465.3864931869</v>
      </c>
      <c r="O48" s="61">
        <v>623499.10927553964</v>
      </c>
      <c r="R48" s="60">
        <f t="shared" si="13"/>
        <v>4553964.4957687268</v>
      </c>
      <c r="T48" s="61">
        <v>379497</v>
      </c>
      <c r="Z48" s="63">
        <f t="shared" si="3"/>
        <v>4795908.4957687268</v>
      </c>
      <c r="AA48" s="36"/>
      <c r="AH48" s="48">
        <v>90010681</v>
      </c>
      <c r="AI48" s="86">
        <v>30584504</v>
      </c>
      <c r="AJ48" s="86">
        <v>2548706</v>
      </c>
      <c r="AK48" t="s">
        <v>523</v>
      </c>
      <c r="AN48" s="15"/>
      <c r="AO48" s="61">
        <f t="shared" si="4"/>
        <v>241944</v>
      </c>
      <c r="AP48" s="61"/>
      <c r="AQ48" s="61">
        <f t="shared" si="0"/>
        <v>20160</v>
      </c>
      <c r="AT48">
        <v>2082493</v>
      </c>
      <c r="AU48" s="60">
        <f t="shared" si="5"/>
        <v>1494380.7997431867</v>
      </c>
      <c r="AV48">
        <f t="shared" si="6"/>
        <v>298876</v>
      </c>
      <c r="AX48">
        <v>285873</v>
      </c>
      <c r="AY48">
        <v>0</v>
      </c>
      <c r="AZ48">
        <v>79611</v>
      </c>
      <c r="BB48" s="60">
        <f t="shared" si="7"/>
        <v>204196.18800000014</v>
      </c>
      <c r="BC48" s="60">
        <f t="shared" si="8"/>
        <v>0</v>
      </c>
      <c r="BD48" s="60">
        <f t="shared" si="9"/>
        <v>56866.601250000007</v>
      </c>
      <c r="BF48">
        <f t="shared" si="10"/>
        <v>40839</v>
      </c>
      <c r="BG48">
        <f t="shared" si="11"/>
        <v>0</v>
      </c>
      <c r="BH48">
        <f t="shared" si="12"/>
        <v>11373</v>
      </c>
    </row>
    <row r="49" spans="1:60" x14ac:dyDescent="0.2">
      <c r="A49">
        <v>90001533</v>
      </c>
      <c r="B49">
        <v>153</v>
      </c>
      <c r="C49" t="s">
        <v>72</v>
      </c>
      <c r="D49" s="61">
        <v>24919</v>
      </c>
      <c r="E49" s="62">
        <v>18624225.84575576</v>
      </c>
      <c r="F49" s="61">
        <v>7294934.9361189082</v>
      </c>
      <c r="I49" s="61">
        <v>688763.90639999998</v>
      </c>
      <c r="J49" s="61">
        <v>0</v>
      </c>
      <c r="K49" s="61">
        <v>1565536.022478</v>
      </c>
      <c r="M49" s="61">
        <v>17747453.729677759</v>
      </c>
      <c r="O49" s="61">
        <v>2078781.2440269005</v>
      </c>
      <c r="R49" s="60">
        <f t="shared" si="13"/>
        <v>19826234.973704658</v>
      </c>
      <c r="T49" s="61">
        <v>1652186</v>
      </c>
      <c r="Z49" s="63">
        <f t="shared" si="3"/>
        <v>20244773.973704658</v>
      </c>
      <c r="AA49" s="36"/>
      <c r="AH49" s="48">
        <v>90051241</v>
      </c>
      <c r="AI49" s="86">
        <v>130281</v>
      </c>
      <c r="AJ49" s="86">
        <v>10856</v>
      </c>
      <c r="AK49" t="s">
        <v>524</v>
      </c>
      <c r="AN49" s="15"/>
      <c r="AO49" s="61">
        <f t="shared" si="4"/>
        <v>418539</v>
      </c>
      <c r="AP49" s="61"/>
      <c r="AQ49" s="61">
        <f t="shared" si="0"/>
        <v>34871</v>
      </c>
      <c r="AT49">
        <v>10841166</v>
      </c>
      <c r="AU49" s="60">
        <f t="shared" si="5"/>
        <v>7783059.8457557596</v>
      </c>
      <c r="AV49">
        <f t="shared" si="6"/>
        <v>1556612</v>
      </c>
      <c r="AX49">
        <v>401779</v>
      </c>
      <c r="AY49">
        <v>0</v>
      </c>
      <c r="AZ49">
        <v>913227</v>
      </c>
      <c r="BB49" s="60">
        <f t="shared" si="7"/>
        <v>286984.90639999998</v>
      </c>
      <c r="BC49" s="60">
        <f t="shared" si="8"/>
        <v>0</v>
      </c>
      <c r="BD49" s="60">
        <f t="shared" si="9"/>
        <v>652309.02247800003</v>
      </c>
      <c r="BF49">
        <f t="shared" si="10"/>
        <v>57397</v>
      </c>
      <c r="BG49">
        <f t="shared" si="11"/>
        <v>0</v>
      </c>
      <c r="BH49">
        <f t="shared" si="12"/>
        <v>130462</v>
      </c>
    </row>
    <row r="50" spans="1:60" x14ac:dyDescent="0.2">
      <c r="A50">
        <v>90001653</v>
      </c>
      <c r="B50">
        <v>165</v>
      </c>
      <c r="C50" t="s">
        <v>73</v>
      </c>
      <c r="D50" s="61">
        <v>16123</v>
      </c>
      <c r="E50" s="62">
        <v>10104669.667521274</v>
      </c>
      <c r="F50" s="61">
        <v>3981597.5143024991</v>
      </c>
      <c r="I50" s="61">
        <v>833451.00000000047</v>
      </c>
      <c r="J50" s="61">
        <v>0</v>
      </c>
      <c r="K50" s="61">
        <v>541343.09351999988</v>
      </c>
      <c r="M50" s="61">
        <v>10396777.574001275</v>
      </c>
      <c r="O50" s="61">
        <v>1296939.0716320425</v>
      </c>
      <c r="R50" s="60">
        <f t="shared" si="13"/>
        <v>11693716.645633318</v>
      </c>
      <c r="T50" s="61">
        <v>974476</v>
      </c>
      <c r="Z50" s="63">
        <f t="shared" si="3"/>
        <v>9814958.6456333175</v>
      </c>
      <c r="AA50" s="36"/>
      <c r="AH50" s="48">
        <v>90016241</v>
      </c>
      <c r="AI50" s="86">
        <v>1000820</v>
      </c>
      <c r="AJ50" s="86">
        <v>83395</v>
      </c>
      <c r="AK50" t="s">
        <v>525</v>
      </c>
      <c r="AN50" s="15"/>
      <c r="AO50" s="61">
        <f t="shared" si="4"/>
        <v>-1878758</v>
      </c>
      <c r="AP50" s="61"/>
      <c r="AQ50" s="61">
        <f t="shared" si="0"/>
        <v>-156566</v>
      </c>
      <c r="AT50">
        <v>5879531</v>
      </c>
      <c r="AU50" s="60">
        <f t="shared" si="5"/>
        <v>4225138.6675212737</v>
      </c>
      <c r="AV50">
        <f t="shared" si="6"/>
        <v>845028</v>
      </c>
      <c r="AX50">
        <v>486178</v>
      </c>
      <c r="AY50">
        <v>0</v>
      </c>
      <c r="AZ50">
        <v>315784</v>
      </c>
      <c r="BB50" s="60">
        <f t="shared" si="7"/>
        <v>347273.00000000047</v>
      </c>
      <c r="BC50" s="60">
        <f t="shared" si="8"/>
        <v>0</v>
      </c>
      <c r="BD50" s="60">
        <f t="shared" si="9"/>
        <v>225559.09351999988</v>
      </c>
      <c r="BF50">
        <f t="shared" si="10"/>
        <v>69455</v>
      </c>
      <c r="BG50">
        <f t="shared" si="11"/>
        <v>0</v>
      </c>
      <c r="BH50">
        <f t="shared" si="12"/>
        <v>45112</v>
      </c>
    </row>
    <row r="51" spans="1:60" x14ac:dyDescent="0.2">
      <c r="A51">
        <v>90001673</v>
      </c>
      <c r="B51">
        <v>167</v>
      </c>
      <c r="C51" t="s">
        <v>74</v>
      </c>
      <c r="D51" s="61">
        <v>78062</v>
      </c>
      <c r="E51" s="62">
        <v>40802243.342799574</v>
      </c>
      <c r="F51" s="61">
        <v>23199948.710940171</v>
      </c>
      <c r="I51" s="61">
        <v>1355024.6358000005</v>
      </c>
      <c r="J51" s="61">
        <v>0</v>
      </c>
      <c r="K51" s="61">
        <v>12100359.162830999</v>
      </c>
      <c r="M51" s="61">
        <v>30056908.815768577</v>
      </c>
      <c r="O51" s="61">
        <v>8638058.3864910491</v>
      </c>
      <c r="R51" s="60">
        <f t="shared" si="13"/>
        <v>38694967.20225963</v>
      </c>
      <c r="T51" s="61">
        <v>3224581</v>
      </c>
      <c r="Z51" s="63">
        <f t="shared" si="3"/>
        <v>41196118.20225963</v>
      </c>
      <c r="AA51" s="36"/>
      <c r="AH51" s="48">
        <v>90082401</v>
      </c>
      <c r="AI51" s="86">
        <v>481946</v>
      </c>
      <c r="AJ51" s="86">
        <v>40161</v>
      </c>
      <c r="AK51" t="s">
        <v>526</v>
      </c>
      <c r="AN51" s="15"/>
      <c r="AO51" s="61">
        <f t="shared" si="4"/>
        <v>2501151</v>
      </c>
      <c r="AP51" s="61"/>
      <c r="AQ51" s="61">
        <f t="shared" si="0"/>
        <v>208418</v>
      </c>
      <c r="AT51">
        <v>23729363</v>
      </c>
      <c r="AU51" s="60">
        <f t="shared" si="5"/>
        <v>17072880.342799574</v>
      </c>
      <c r="AV51">
        <f t="shared" si="6"/>
        <v>3414576</v>
      </c>
      <c r="AX51">
        <v>790433</v>
      </c>
      <c r="AY51">
        <v>0</v>
      </c>
      <c r="AZ51">
        <v>7058541</v>
      </c>
      <c r="BB51" s="60">
        <f t="shared" si="7"/>
        <v>564591.63580000051</v>
      </c>
      <c r="BC51" s="60">
        <f t="shared" si="8"/>
        <v>0</v>
      </c>
      <c r="BD51" s="60">
        <f t="shared" si="9"/>
        <v>5041818.1628309991</v>
      </c>
      <c r="BF51">
        <f t="shared" si="10"/>
        <v>112918</v>
      </c>
      <c r="BG51">
        <f t="shared" si="11"/>
        <v>0</v>
      </c>
      <c r="BH51">
        <f t="shared" si="12"/>
        <v>1008364</v>
      </c>
    </row>
    <row r="52" spans="1:60" x14ac:dyDescent="0.2">
      <c r="A52">
        <v>90001693</v>
      </c>
      <c r="B52">
        <v>169</v>
      </c>
      <c r="C52" t="s">
        <v>75</v>
      </c>
      <c r="D52" s="61">
        <v>4916</v>
      </c>
      <c r="E52" s="62">
        <v>3705523.2958532027</v>
      </c>
      <c r="F52" s="61">
        <v>2046238.3386998295</v>
      </c>
      <c r="I52" s="61">
        <v>178525.20420000001</v>
      </c>
      <c r="J52" s="61">
        <v>0</v>
      </c>
      <c r="K52" s="61">
        <v>195027.53400000001</v>
      </c>
      <c r="M52" s="61">
        <v>3689020.9660532027</v>
      </c>
      <c r="O52" s="61">
        <v>487932.70222529734</v>
      </c>
      <c r="R52" s="60">
        <f t="shared" si="13"/>
        <v>4176953.6682785</v>
      </c>
      <c r="T52" s="61">
        <v>348079</v>
      </c>
      <c r="Z52" s="63">
        <f t="shared" si="3"/>
        <v>2965193.6682785</v>
      </c>
      <c r="AA52" s="36"/>
      <c r="AH52" s="48">
        <v>90053251</v>
      </c>
      <c r="AI52" s="86">
        <v>1514522</v>
      </c>
      <c r="AJ52" s="86">
        <v>126210</v>
      </c>
      <c r="AK52" t="s">
        <v>527</v>
      </c>
      <c r="AN52" s="15"/>
      <c r="AO52" s="61">
        <f t="shared" si="4"/>
        <v>-1211760</v>
      </c>
      <c r="AP52" s="61"/>
      <c r="AQ52" s="61">
        <f t="shared" si="0"/>
        <v>-100982</v>
      </c>
      <c r="AT52">
        <v>2157022</v>
      </c>
      <c r="AU52" s="60">
        <f t="shared" si="5"/>
        <v>1548501.2958532027</v>
      </c>
      <c r="AV52">
        <f t="shared" si="6"/>
        <v>309700</v>
      </c>
      <c r="AX52">
        <v>104139</v>
      </c>
      <c r="AY52">
        <v>0</v>
      </c>
      <c r="AZ52">
        <v>113764</v>
      </c>
      <c r="BB52" s="60">
        <f t="shared" si="7"/>
        <v>74386.204200000007</v>
      </c>
      <c r="BC52" s="60">
        <f t="shared" si="8"/>
        <v>0</v>
      </c>
      <c r="BD52" s="60">
        <f t="shared" si="9"/>
        <v>81263.534000000014</v>
      </c>
      <c r="BF52">
        <f t="shared" si="10"/>
        <v>14877</v>
      </c>
      <c r="BG52">
        <f t="shared" si="11"/>
        <v>0</v>
      </c>
      <c r="BH52">
        <f t="shared" si="12"/>
        <v>16253</v>
      </c>
    </row>
    <row r="53" spans="1:60" x14ac:dyDescent="0.2">
      <c r="A53">
        <v>90001713</v>
      </c>
      <c r="B53">
        <v>171</v>
      </c>
      <c r="C53" t="s">
        <v>76</v>
      </c>
      <c r="D53" s="61">
        <v>4590</v>
      </c>
      <c r="E53" s="62">
        <v>2632499.4022966968</v>
      </c>
      <c r="F53" s="61">
        <v>1440171.4098159471</v>
      </c>
      <c r="I53" s="61">
        <v>93346.511999999988</v>
      </c>
      <c r="J53" s="61">
        <v>0</v>
      </c>
      <c r="K53" s="61">
        <v>113349.336</v>
      </c>
      <c r="M53" s="61">
        <v>2612496.5782966968</v>
      </c>
      <c r="O53" s="61">
        <v>680196.39046472707</v>
      </c>
      <c r="R53" s="60">
        <f t="shared" si="13"/>
        <v>3292692.9687614236</v>
      </c>
      <c r="T53" s="61">
        <v>274391</v>
      </c>
      <c r="Z53" s="63">
        <f t="shared" si="3"/>
        <v>3564197.9687614236</v>
      </c>
      <c r="AA53" s="36"/>
      <c r="AH53" s="48">
        <v>90081051</v>
      </c>
      <c r="AI53" s="86">
        <v>79154</v>
      </c>
      <c r="AJ53" s="86">
        <v>6596</v>
      </c>
      <c r="AK53" t="s">
        <v>528</v>
      </c>
      <c r="AN53" s="15"/>
      <c r="AO53" s="61">
        <f t="shared" si="4"/>
        <v>271505</v>
      </c>
      <c r="AP53" s="61"/>
      <c r="AQ53" s="61">
        <f t="shared" si="0"/>
        <v>22622</v>
      </c>
      <c r="AT53">
        <v>1531397</v>
      </c>
      <c r="AU53" s="60">
        <f t="shared" si="5"/>
        <v>1101102.4022966968</v>
      </c>
      <c r="AV53">
        <f t="shared" si="6"/>
        <v>220220</v>
      </c>
      <c r="AX53">
        <v>54453</v>
      </c>
      <c r="AY53">
        <v>0</v>
      </c>
      <c r="AZ53">
        <v>66122</v>
      </c>
      <c r="BB53" s="60">
        <f t="shared" si="7"/>
        <v>38893.511999999988</v>
      </c>
      <c r="BC53" s="60">
        <f t="shared" si="8"/>
        <v>0</v>
      </c>
      <c r="BD53" s="60">
        <f t="shared" si="9"/>
        <v>47227.335999999996</v>
      </c>
      <c r="BF53">
        <f t="shared" si="10"/>
        <v>7779</v>
      </c>
      <c r="BG53">
        <f t="shared" si="11"/>
        <v>0</v>
      </c>
      <c r="BH53">
        <f t="shared" si="12"/>
        <v>9445</v>
      </c>
    </row>
    <row r="54" spans="1:60" x14ac:dyDescent="0.2">
      <c r="A54">
        <v>90001723</v>
      </c>
      <c r="B54">
        <v>172</v>
      </c>
      <c r="C54" t="s">
        <v>77</v>
      </c>
      <c r="D54" s="61">
        <v>4079</v>
      </c>
      <c r="E54" s="62">
        <v>2410072.7931625368</v>
      </c>
      <c r="F54" s="61">
        <v>1767282.9971952213</v>
      </c>
      <c r="I54" s="61">
        <v>351799.66709999996</v>
      </c>
      <c r="J54" s="61">
        <v>0</v>
      </c>
      <c r="K54" s="61">
        <v>467015.93334000022</v>
      </c>
      <c r="M54" s="61">
        <v>2294856.5269225365</v>
      </c>
      <c r="O54" s="61">
        <v>681478.68251577835</v>
      </c>
      <c r="R54" s="60">
        <f t="shared" si="13"/>
        <v>2976335.2094383147</v>
      </c>
      <c r="T54" s="61">
        <v>248028</v>
      </c>
      <c r="Z54" s="63">
        <f t="shared" si="3"/>
        <v>3935366.2094383147</v>
      </c>
      <c r="AA54" s="36"/>
      <c r="AH54" s="48">
        <v>90053131</v>
      </c>
      <c r="AI54" s="86">
        <v>2907484</v>
      </c>
      <c r="AJ54" s="86">
        <v>242287</v>
      </c>
      <c r="AK54" t="s">
        <v>529</v>
      </c>
      <c r="AN54" s="15"/>
      <c r="AO54" s="61">
        <f t="shared" si="4"/>
        <v>959031</v>
      </c>
      <c r="AP54" s="61"/>
      <c r="AQ54" s="61">
        <f t="shared" si="0"/>
        <v>79917</v>
      </c>
      <c r="AT54">
        <v>1402114</v>
      </c>
      <c r="AU54" s="60">
        <f t="shared" si="5"/>
        <v>1007958.7931625368</v>
      </c>
      <c r="AV54">
        <f t="shared" si="6"/>
        <v>201592</v>
      </c>
      <c r="AX54">
        <v>205219</v>
      </c>
      <c r="AY54">
        <v>0</v>
      </c>
      <c r="AZ54">
        <v>272426</v>
      </c>
      <c r="BB54" s="60">
        <f t="shared" si="7"/>
        <v>146580.66709999996</v>
      </c>
      <c r="BC54" s="60">
        <f t="shared" si="8"/>
        <v>0</v>
      </c>
      <c r="BD54" s="60">
        <f t="shared" si="9"/>
        <v>194589.93334000022</v>
      </c>
      <c r="BF54">
        <f t="shared" si="10"/>
        <v>29316</v>
      </c>
      <c r="BG54">
        <f t="shared" si="11"/>
        <v>0</v>
      </c>
      <c r="BH54">
        <f t="shared" si="12"/>
        <v>38918</v>
      </c>
    </row>
    <row r="55" spans="1:60" x14ac:dyDescent="0.2">
      <c r="A55">
        <v>90001763</v>
      </c>
      <c r="B55">
        <v>176</v>
      </c>
      <c r="C55" t="s">
        <v>78</v>
      </c>
      <c r="D55" s="61">
        <v>4259</v>
      </c>
      <c r="E55" s="62">
        <v>1971427.0276452249</v>
      </c>
      <c r="F55" s="61">
        <v>2239859.6049235193</v>
      </c>
      <c r="I55" s="61">
        <v>101681.022</v>
      </c>
      <c r="J55" s="61">
        <v>0</v>
      </c>
      <c r="K55" s="61">
        <v>285206.93219999998</v>
      </c>
      <c r="M55" s="61">
        <v>1787901.1174452249</v>
      </c>
      <c r="O55" s="61">
        <v>744884.6576428432</v>
      </c>
      <c r="R55" s="60">
        <f t="shared" si="13"/>
        <v>2532785.7750880681</v>
      </c>
      <c r="T55" s="61">
        <v>211065</v>
      </c>
      <c r="Z55" s="63">
        <f t="shared" si="3"/>
        <v>2656588.7750880681</v>
      </c>
      <c r="AA55" s="36"/>
      <c r="AH55" s="48">
        <v>90081241</v>
      </c>
      <c r="AI55" s="86">
        <v>603507</v>
      </c>
      <c r="AJ55" s="86">
        <v>50292</v>
      </c>
      <c r="AK55" t="s">
        <v>530</v>
      </c>
      <c r="AN55" s="15"/>
      <c r="AO55" s="61">
        <f t="shared" si="4"/>
        <v>123803</v>
      </c>
      <c r="AP55" s="61"/>
      <c r="AQ55" s="61">
        <f t="shared" si="0"/>
        <v>10313</v>
      </c>
      <c r="AT55">
        <v>1146075</v>
      </c>
      <c r="AU55" s="60">
        <f t="shared" si="5"/>
        <v>825352.02764522494</v>
      </c>
      <c r="AV55">
        <f t="shared" si="6"/>
        <v>165070</v>
      </c>
      <c r="AX55">
        <v>59311</v>
      </c>
      <c r="AY55">
        <v>0</v>
      </c>
      <c r="AZ55">
        <v>166369</v>
      </c>
      <c r="BB55" s="60">
        <f t="shared" si="7"/>
        <v>42370.021999999997</v>
      </c>
      <c r="BC55" s="60">
        <f t="shared" si="8"/>
        <v>0</v>
      </c>
      <c r="BD55" s="60">
        <f t="shared" si="9"/>
        <v>118837.93219999998</v>
      </c>
      <c r="BF55">
        <f t="shared" si="10"/>
        <v>8474</v>
      </c>
      <c r="BG55">
        <f t="shared" si="11"/>
        <v>0</v>
      </c>
      <c r="BH55">
        <f t="shared" si="12"/>
        <v>23768</v>
      </c>
    </row>
    <row r="56" spans="1:60" x14ac:dyDescent="0.2">
      <c r="A56">
        <v>90001773</v>
      </c>
      <c r="B56">
        <v>177</v>
      </c>
      <c r="C56" t="s">
        <v>79</v>
      </c>
      <c r="D56" s="61">
        <v>1708</v>
      </c>
      <c r="E56" s="62">
        <v>1444295.8610585404</v>
      </c>
      <c r="F56" s="61">
        <v>301354.5710537156</v>
      </c>
      <c r="I56" s="61">
        <v>228532.26420000003</v>
      </c>
      <c r="J56" s="61">
        <v>0</v>
      </c>
      <c r="K56" s="61">
        <v>55741.202879999997</v>
      </c>
      <c r="M56" s="61">
        <v>1617086.9223785405</v>
      </c>
      <c r="O56" s="61">
        <v>276274.95283426449</v>
      </c>
      <c r="R56" s="60">
        <f t="shared" si="13"/>
        <v>1893361.8752128049</v>
      </c>
      <c r="T56" s="61">
        <v>157780</v>
      </c>
      <c r="Z56" s="63">
        <f t="shared" si="3"/>
        <v>1403242.8752128049</v>
      </c>
      <c r="AA56" s="36"/>
      <c r="AH56" s="48">
        <v>90016281</v>
      </c>
      <c r="AI56" s="86">
        <v>810456</v>
      </c>
      <c r="AJ56" s="86">
        <v>67536</v>
      </c>
      <c r="AK56" t="s">
        <v>531</v>
      </c>
      <c r="AN56" s="15"/>
      <c r="AO56" s="61">
        <f t="shared" si="4"/>
        <v>-490119</v>
      </c>
      <c r="AP56" s="61"/>
      <c r="AQ56" s="61">
        <f t="shared" si="0"/>
        <v>-40843</v>
      </c>
      <c r="AT56">
        <v>840931</v>
      </c>
      <c r="AU56" s="60">
        <f t="shared" si="5"/>
        <v>603364.86105854041</v>
      </c>
      <c r="AV56">
        <f t="shared" si="6"/>
        <v>120673</v>
      </c>
      <c r="AX56">
        <v>133308</v>
      </c>
      <c r="AY56">
        <v>0</v>
      </c>
      <c r="AZ56">
        <v>32515</v>
      </c>
      <c r="BB56" s="60">
        <f t="shared" si="7"/>
        <v>95224.264200000034</v>
      </c>
      <c r="BC56" s="60">
        <f t="shared" si="8"/>
        <v>0</v>
      </c>
      <c r="BD56" s="60">
        <f t="shared" si="9"/>
        <v>23226.202879999997</v>
      </c>
      <c r="BF56">
        <f t="shared" si="10"/>
        <v>19045</v>
      </c>
      <c r="BG56">
        <f t="shared" si="11"/>
        <v>0</v>
      </c>
      <c r="BH56">
        <f t="shared" si="12"/>
        <v>4645</v>
      </c>
    </row>
    <row r="57" spans="1:60" x14ac:dyDescent="0.2">
      <c r="A57">
        <v>90001783</v>
      </c>
      <c r="B57">
        <v>178</v>
      </c>
      <c r="C57" t="s">
        <v>80</v>
      </c>
      <c r="D57" s="61">
        <v>5734</v>
      </c>
      <c r="E57" s="62">
        <v>3551191.337575946</v>
      </c>
      <c r="F57" s="61">
        <v>2480279.0207978301</v>
      </c>
      <c r="I57" s="61">
        <v>193360.63200000004</v>
      </c>
      <c r="J57" s="61">
        <v>0</v>
      </c>
      <c r="K57" s="61">
        <v>156772.13310000004</v>
      </c>
      <c r="M57" s="61">
        <v>3587779.836475946</v>
      </c>
      <c r="O57" s="61">
        <v>949992.963158331</v>
      </c>
      <c r="R57" s="60">
        <f t="shared" si="13"/>
        <v>4537772.7996342769</v>
      </c>
      <c r="T57" s="61">
        <v>378148</v>
      </c>
      <c r="Z57" s="63">
        <f t="shared" si="3"/>
        <v>3979345.7996342769</v>
      </c>
      <c r="AA57" s="36"/>
      <c r="AH57" s="48">
        <v>90024121</v>
      </c>
      <c r="AI57" s="86">
        <v>442009</v>
      </c>
      <c r="AJ57" s="86">
        <v>36832</v>
      </c>
      <c r="AK57" t="s">
        <v>532</v>
      </c>
      <c r="AN57" s="15"/>
      <c r="AO57" s="61">
        <f t="shared" si="4"/>
        <v>-558427</v>
      </c>
      <c r="AP57" s="61"/>
      <c r="AQ57" s="61">
        <f t="shared" si="0"/>
        <v>-46539</v>
      </c>
      <c r="AT57">
        <v>2066246</v>
      </c>
      <c r="AU57" s="60">
        <f t="shared" si="5"/>
        <v>1484945.337575946</v>
      </c>
      <c r="AV57">
        <f t="shared" si="6"/>
        <v>296989</v>
      </c>
      <c r="AX57">
        <v>112791</v>
      </c>
      <c r="AY57">
        <v>0</v>
      </c>
      <c r="AZ57">
        <v>91448</v>
      </c>
      <c r="BB57" s="60">
        <f t="shared" si="7"/>
        <v>80569.632000000041</v>
      </c>
      <c r="BC57" s="60">
        <f t="shared" si="8"/>
        <v>0</v>
      </c>
      <c r="BD57" s="60">
        <f t="shared" si="9"/>
        <v>65324.133100000035</v>
      </c>
      <c r="BF57">
        <f t="shared" si="10"/>
        <v>16114</v>
      </c>
      <c r="BG57">
        <f t="shared" si="11"/>
        <v>0</v>
      </c>
      <c r="BH57">
        <f t="shared" si="12"/>
        <v>13065</v>
      </c>
    </row>
    <row r="58" spans="1:60" x14ac:dyDescent="0.2">
      <c r="A58">
        <v>90001793</v>
      </c>
      <c r="B58">
        <v>179</v>
      </c>
      <c r="C58" t="s">
        <v>81</v>
      </c>
      <c r="D58" s="61">
        <v>147746</v>
      </c>
      <c r="E58" s="62">
        <v>59317866.009578668</v>
      </c>
      <c r="F58" s="61">
        <v>35385386.731883623</v>
      </c>
      <c r="I58" s="61">
        <v>1971528.3405000004</v>
      </c>
      <c r="J58" s="61">
        <v>0</v>
      </c>
      <c r="K58" s="61">
        <v>13822896.934159495</v>
      </c>
      <c r="M58" s="61">
        <v>47466497.41591917</v>
      </c>
      <c r="O58" s="61">
        <v>13105574.157574179</v>
      </c>
      <c r="R58" s="60">
        <f t="shared" si="13"/>
        <v>60572071.573493347</v>
      </c>
      <c r="T58" s="61">
        <v>5047673</v>
      </c>
      <c r="Z58" s="63">
        <f t="shared" si="3"/>
        <v>37143647.573493347</v>
      </c>
      <c r="AA58" s="36"/>
      <c r="AH58" s="48">
        <v>90000691</v>
      </c>
      <c r="AI58" s="86">
        <v>557404</v>
      </c>
      <c r="AJ58" s="86">
        <v>46450</v>
      </c>
      <c r="AK58" t="s">
        <v>533</v>
      </c>
      <c r="AN58" s="15"/>
      <c r="AO58" s="61">
        <f t="shared" si="4"/>
        <v>-23428424</v>
      </c>
      <c r="AP58" s="61"/>
      <c r="AQ58" s="61">
        <f t="shared" si="0"/>
        <v>-1952376</v>
      </c>
      <c r="AT58">
        <v>34465914</v>
      </c>
      <c r="AU58" s="60">
        <f t="shared" si="5"/>
        <v>24851952.009578668</v>
      </c>
      <c r="AV58">
        <f t="shared" si="6"/>
        <v>4970390</v>
      </c>
      <c r="AX58">
        <v>1150058</v>
      </c>
      <c r="AY58">
        <v>0</v>
      </c>
      <c r="AZ58">
        <v>8063356</v>
      </c>
      <c r="BB58" s="60">
        <f t="shared" si="7"/>
        <v>821470.3405000004</v>
      </c>
      <c r="BC58" s="60">
        <f t="shared" si="8"/>
        <v>0</v>
      </c>
      <c r="BD58" s="60">
        <f t="shared" si="9"/>
        <v>5759540.9341594949</v>
      </c>
      <c r="BF58">
        <f t="shared" si="10"/>
        <v>164294</v>
      </c>
      <c r="BG58">
        <f t="shared" si="11"/>
        <v>0</v>
      </c>
      <c r="BH58">
        <f t="shared" si="12"/>
        <v>1151908</v>
      </c>
    </row>
    <row r="59" spans="1:60" x14ac:dyDescent="0.2">
      <c r="A59">
        <v>90001813</v>
      </c>
      <c r="B59">
        <v>181</v>
      </c>
      <c r="C59" t="s">
        <v>82</v>
      </c>
      <c r="D59" s="61">
        <v>1682</v>
      </c>
      <c r="E59" s="62">
        <v>2075874.7234182013</v>
      </c>
      <c r="F59" s="61">
        <v>952975.62416897062</v>
      </c>
      <c r="I59" s="61">
        <v>16669.02</v>
      </c>
      <c r="J59" s="61">
        <v>0</v>
      </c>
      <c r="K59" s="61">
        <v>82544.987040000007</v>
      </c>
      <c r="M59" s="61">
        <v>2009998.7563782013</v>
      </c>
      <c r="O59" s="61">
        <v>286196.96614369191</v>
      </c>
      <c r="R59" s="60">
        <f t="shared" si="13"/>
        <v>2296195.7225218932</v>
      </c>
      <c r="T59" s="61">
        <v>191350</v>
      </c>
      <c r="Z59" s="63">
        <f t="shared" si="3"/>
        <v>1909015.7225218932</v>
      </c>
      <c r="AA59" s="36"/>
      <c r="AH59" s="48">
        <v>90016261</v>
      </c>
      <c r="AI59" s="86">
        <v>886037</v>
      </c>
      <c r="AJ59" s="86">
        <v>73835</v>
      </c>
      <c r="AK59" t="s">
        <v>534</v>
      </c>
      <c r="AN59" s="15"/>
      <c r="AO59" s="61">
        <f t="shared" si="4"/>
        <v>-387180</v>
      </c>
      <c r="AP59" s="61"/>
      <c r="AQ59" s="61">
        <f t="shared" si="0"/>
        <v>-32266</v>
      </c>
      <c r="AT59">
        <v>1209376</v>
      </c>
      <c r="AU59" s="60">
        <f t="shared" si="5"/>
        <v>866498.72341820132</v>
      </c>
      <c r="AV59">
        <f t="shared" si="6"/>
        <v>173300</v>
      </c>
      <c r="AX59">
        <v>9723</v>
      </c>
      <c r="AY59">
        <v>0</v>
      </c>
      <c r="AZ59">
        <v>48153</v>
      </c>
      <c r="BB59" s="60">
        <f t="shared" si="7"/>
        <v>6946.02</v>
      </c>
      <c r="BC59" s="60">
        <f t="shared" si="8"/>
        <v>0</v>
      </c>
      <c r="BD59" s="60">
        <f t="shared" si="9"/>
        <v>34391.987040000007</v>
      </c>
      <c r="BF59">
        <f t="shared" si="10"/>
        <v>1389</v>
      </c>
      <c r="BG59">
        <f t="shared" si="11"/>
        <v>0</v>
      </c>
      <c r="BH59">
        <f t="shared" si="12"/>
        <v>6878</v>
      </c>
    </row>
    <row r="60" spans="1:60" x14ac:dyDescent="0.2">
      <c r="A60">
        <v>90001823</v>
      </c>
      <c r="B60">
        <v>182</v>
      </c>
      <c r="C60" t="s">
        <v>83</v>
      </c>
      <c r="D60" s="61">
        <v>19182</v>
      </c>
      <c r="E60" s="62">
        <v>3595981.2629857757</v>
      </c>
      <c r="F60" s="61">
        <v>3079051.4545352706</v>
      </c>
      <c r="I60" s="61">
        <v>437395.08480000019</v>
      </c>
      <c r="J60" s="61">
        <v>0</v>
      </c>
      <c r="K60" s="61">
        <v>529091.36382000009</v>
      </c>
      <c r="M60" s="61">
        <v>3504284.9839657759</v>
      </c>
      <c r="O60" s="61">
        <v>1815407.6422346549</v>
      </c>
      <c r="R60" s="60">
        <f t="shared" si="13"/>
        <v>5319692.626200431</v>
      </c>
      <c r="T60" s="61">
        <v>443308</v>
      </c>
      <c r="Z60" s="63">
        <f t="shared" si="3"/>
        <v>3953585.626200431</v>
      </c>
      <c r="AA60" s="36"/>
      <c r="AH60" s="48">
        <v>90082611</v>
      </c>
      <c r="AI60" s="86">
        <v>251804</v>
      </c>
      <c r="AJ60" s="86">
        <v>20983</v>
      </c>
      <c r="AK60" t="s">
        <v>535</v>
      </c>
      <c r="AN60" s="15"/>
      <c r="AO60" s="61">
        <f t="shared" si="4"/>
        <v>-1366107</v>
      </c>
      <c r="AP60" s="61"/>
      <c r="AQ60" s="61">
        <f t="shared" si="0"/>
        <v>-113847</v>
      </c>
      <c r="AT60">
        <v>2079973</v>
      </c>
      <c r="AU60" s="60">
        <f t="shared" si="5"/>
        <v>1516008.2629857757</v>
      </c>
      <c r="AV60">
        <f t="shared" si="6"/>
        <v>303202</v>
      </c>
      <c r="AX60">
        <v>255150</v>
      </c>
      <c r="AY60">
        <v>0</v>
      </c>
      <c r="AZ60">
        <v>308637</v>
      </c>
      <c r="BB60" s="60">
        <f t="shared" si="7"/>
        <v>182245.08480000019</v>
      </c>
      <c r="BC60" s="60">
        <f t="shared" si="8"/>
        <v>0</v>
      </c>
      <c r="BD60" s="60">
        <f t="shared" si="9"/>
        <v>220454.36382000009</v>
      </c>
      <c r="BF60">
        <f t="shared" si="10"/>
        <v>36449</v>
      </c>
      <c r="BG60">
        <f t="shared" si="11"/>
        <v>0</v>
      </c>
      <c r="BH60">
        <f t="shared" si="12"/>
        <v>44091</v>
      </c>
    </row>
    <row r="61" spans="1:60" x14ac:dyDescent="0.2">
      <c r="A61">
        <v>90001863</v>
      </c>
      <c r="B61">
        <v>186</v>
      </c>
      <c r="C61" t="s">
        <v>84</v>
      </c>
      <c r="D61" s="61">
        <v>46490</v>
      </c>
      <c r="E61" s="62">
        <v>14060100.330258578</v>
      </c>
      <c r="F61" s="61">
        <v>149676.58656306693</v>
      </c>
      <c r="I61" s="61">
        <v>1153912.9095000003</v>
      </c>
      <c r="J61" s="61">
        <v>0</v>
      </c>
      <c r="K61" s="61">
        <v>4288237.4969834993</v>
      </c>
      <c r="M61" s="61">
        <v>10925775.742775079</v>
      </c>
      <c r="O61" s="61">
        <v>2583696.340745294</v>
      </c>
      <c r="R61" s="60">
        <f t="shared" si="13"/>
        <v>13509472.083520373</v>
      </c>
      <c r="T61" s="61">
        <v>1125789</v>
      </c>
      <c r="Z61" s="63">
        <f t="shared" si="3"/>
        <v>15800461.083520373</v>
      </c>
      <c r="AA61" s="36"/>
      <c r="AH61" s="48">
        <v>90083461</v>
      </c>
      <c r="AI61" s="86">
        <v>182441</v>
      </c>
      <c r="AJ61" s="86">
        <v>15203</v>
      </c>
      <c r="AK61" t="s">
        <v>1215</v>
      </c>
      <c r="AN61" s="15"/>
      <c r="AO61" s="61">
        <f t="shared" si="4"/>
        <v>2290989</v>
      </c>
      <c r="AP61" s="61"/>
      <c r="AQ61" s="61">
        <f t="shared" si="0"/>
        <v>190912</v>
      </c>
      <c r="AT61">
        <v>8158878</v>
      </c>
      <c r="AU61" s="60">
        <f t="shared" si="5"/>
        <v>5901222.3302585781</v>
      </c>
      <c r="AV61">
        <f t="shared" si="6"/>
        <v>1180244</v>
      </c>
      <c r="AX61">
        <v>673113</v>
      </c>
      <c r="AY61">
        <v>0</v>
      </c>
      <c r="AZ61">
        <v>2501471</v>
      </c>
      <c r="BB61" s="60">
        <f t="shared" si="7"/>
        <v>480799.9095000003</v>
      </c>
      <c r="BC61" s="60">
        <f t="shared" si="8"/>
        <v>0</v>
      </c>
      <c r="BD61" s="60">
        <f t="shared" si="9"/>
        <v>1786766.4969834993</v>
      </c>
      <c r="BF61">
        <f t="shared" si="10"/>
        <v>96160</v>
      </c>
      <c r="BG61">
        <f t="shared" si="11"/>
        <v>0</v>
      </c>
      <c r="BH61">
        <f t="shared" si="12"/>
        <v>357353</v>
      </c>
    </row>
    <row r="62" spans="1:60" x14ac:dyDescent="0.2">
      <c r="A62">
        <v>90002023</v>
      </c>
      <c r="B62">
        <v>202</v>
      </c>
      <c r="C62" t="s">
        <v>85</v>
      </c>
      <c r="D62" s="61">
        <v>36339</v>
      </c>
      <c r="E62" s="62">
        <v>29355119.597501196</v>
      </c>
      <c r="F62" s="61">
        <v>11574.649326649977</v>
      </c>
      <c r="I62" s="61">
        <v>1344023.0826000003</v>
      </c>
      <c r="J62" s="61">
        <v>0</v>
      </c>
      <c r="K62" s="61">
        <v>4532358.6286874982</v>
      </c>
      <c r="M62" s="61">
        <v>26166784.0514137</v>
      </c>
      <c r="O62" s="61">
        <v>1304111.6748931655</v>
      </c>
      <c r="R62" s="60">
        <f t="shared" si="13"/>
        <v>27470895.726306867</v>
      </c>
      <c r="T62" s="61">
        <v>2289241</v>
      </c>
      <c r="Z62" s="63">
        <f t="shared" si="3"/>
        <v>23611967.726306867</v>
      </c>
      <c r="AA62" s="36"/>
      <c r="AH62" s="48">
        <v>90080021</v>
      </c>
      <c r="AI62" s="86">
        <v>504494</v>
      </c>
      <c r="AJ62" s="86">
        <v>42041</v>
      </c>
      <c r="AK62" t="s">
        <v>536</v>
      </c>
      <c r="AN62" s="15"/>
      <c r="AO62" s="61">
        <f t="shared" si="4"/>
        <v>-3858928</v>
      </c>
      <c r="AP62" s="61"/>
      <c r="AQ62" s="61">
        <f t="shared" si="0"/>
        <v>-321580</v>
      </c>
      <c r="AT62">
        <v>17090325</v>
      </c>
      <c r="AU62" s="60">
        <f t="shared" si="5"/>
        <v>12264794.597501196</v>
      </c>
      <c r="AV62">
        <f t="shared" si="6"/>
        <v>2452959</v>
      </c>
      <c r="AX62">
        <v>784014</v>
      </c>
      <c r="AY62">
        <v>0</v>
      </c>
      <c r="AZ62">
        <v>2643879</v>
      </c>
      <c r="BB62" s="60">
        <f t="shared" si="7"/>
        <v>560009.08260000031</v>
      </c>
      <c r="BC62" s="60">
        <f t="shared" si="8"/>
        <v>0</v>
      </c>
      <c r="BD62" s="60">
        <f t="shared" si="9"/>
        <v>1888479.6286874982</v>
      </c>
      <c r="BF62">
        <f t="shared" si="10"/>
        <v>112002</v>
      </c>
      <c r="BG62">
        <f t="shared" si="11"/>
        <v>0</v>
      </c>
      <c r="BH62">
        <f t="shared" si="12"/>
        <v>377696</v>
      </c>
    </row>
    <row r="63" spans="1:60" x14ac:dyDescent="0.2">
      <c r="A63">
        <v>90002043</v>
      </c>
      <c r="B63">
        <v>204</v>
      </c>
      <c r="C63" t="s">
        <v>86</v>
      </c>
      <c r="D63" s="61">
        <v>2628</v>
      </c>
      <c r="E63" s="62">
        <v>-228129.73627165495</v>
      </c>
      <c r="F63" s="61">
        <v>1169540.0573727668</v>
      </c>
      <c r="I63" s="61">
        <v>46673.256000000001</v>
      </c>
      <c r="J63" s="61">
        <v>0</v>
      </c>
      <c r="K63" s="61">
        <v>929714.59050000017</v>
      </c>
      <c r="M63" s="61">
        <v>-1111171.0707716551</v>
      </c>
      <c r="O63" s="61">
        <v>405004.60705816426</v>
      </c>
      <c r="R63" s="60">
        <f t="shared" si="13"/>
        <v>-706166.46371349087</v>
      </c>
      <c r="T63" s="61">
        <v>-58847</v>
      </c>
      <c r="Z63" s="63">
        <f t="shared" si="3"/>
        <v>-1349142.4637134909</v>
      </c>
      <c r="AA63" s="36"/>
      <c r="AH63" s="48">
        <v>90016291</v>
      </c>
      <c r="AI63" s="86">
        <v>1749465</v>
      </c>
      <c r="AJ63" s="86">
        <v>145786</v>
      </c>
      <c r="AK63" t="s">
        <v>537</v>
      </c>
      <c r="AN63" s="15"/>
      <c r="AO63" s="61">
        <f t="shared" si="4"/>
        <v>-642976</v>
      </c>
      <c r="AP63" s="61"/>
      <c r="AQ63" s="61">
        <f t="shared" si="0"/>
        <v>-53581</v>
      </c>
      <c r="AT63">
        <v>-135499</v>
      </c>
      <c r="AU63" s="60">
        <f t="shared" si="5"/>
        <v>-92630.736271654954</v>
      </c>
      <c r="AV63">
        <f t="shared" si="6"/>
        <v>-18526</v>
      </c>
      <c r="AX63">
        <v>27223</v>
      </c>
      <c r="AY63">
        <v>0</v>
      </c>
      <c r="AZ63">
        <v>542332</v>
      </c>
      <c r="BB63" s="60">
        <f t="shared" si="7"/>
        <v>19450.256000000001</v>
      </c>
      <c r="BC63" s="60">
        <f t="shared" si="8"/>
        <v>0</v>
      </c>
      <c r="BD63" s="60">
        <f t="shared" si="9"/>
        <v>387382.59050000017</v>
      </c>
      <c r="BF63">
        <f t="shared" si="10"/>
        <v>3890</v>
      </c>
      <c r="BG63">
        <f t="shared" si="11"/>
        <v>0</v>
      </c>
      <c r="BH63">
        <f t="shared" si="12"/>
        <v>77477</v>
      </c>
    </row>
    <row r="64" spans="1:60" x14ac:dyDescent="0.2">
      <c r="A64">
        <v>90002053</v>
      </c>
      <c r="B64">
        <v>205</v>
      </c>
      <c r="C64" t="s">
        <v>87</v>
      </c>
      <c r="D64" s="61">
        <v>36513</v>
      </c>
      <c r="E64" s="62">
        <v>19607189.904058911</v>
      </c>
      <c r="F64" s="61">
        <v>12534728.131517362</v>
      </c>
      <c r="I64" s="61">
        <v>408891.06060000008</v>
      </c>
      <c r="J64" s="61">
        <v>0</v>
      </c>
      <c r="K64" s="61">
        <v>652175.4075000002</v>
      </c>
      <c r="M64" s="61">
        <v>19363905.55715891</v>
      </c>
      <c r="O64" s="61">
        <v>3136093.6663124547</v>
      </c>
      <c r="R64" s="60">
        <f t="shared" si="13"/>
        <v>22499999.223471366</v>
      </c>
      <c r="T64" s="61">
        <v>1875000</v>
      </c>
      <c r="Z64" s="63">
        <f t="shared" si="3"/>
        <v>53371095.223471366</v>
      </c>
      <c r="AA64" s="36"/>
      <c r="AH64" s="48">
        <v>90080111</v>
      </c>
      <c r="AI64" s="86">
        <v>68830</v>
      </c>
      <c r="AJ64" s="86">
        <v>5735</v>
      </c>
      <c r="AK64" t="s">
        <v>538</v>
      </c>
      <c r="AN64" s="15"/>
      <c r="AO64" s="61">
        <f t="shared" si="4"/>
        <v>30871096</v>
      </c>
      <c r="AP64" s="61"/>
      <c r="AQ64" s="61">
        <f t="shared" si="0"/>
        <v>2572583</v>
      </c>
      <c r="AT64">
        <v>11403875</v>
      </c>
      <c r="AU64" s="60">
        <f t="shared" si="5"/>
        <v>8203314.9040589109</v>
      </c>
      <c r="AV64">
        <f t="shared" si="6"/>
        <v>1640663</v>
      </c>
      <c r="AX64">
        <v>238518</v>
      </c>
      <c r="AY64">
        <v>0</v>
      </c>
      <c r="AZ64">
        <v>380436</v>
      </c>
      <c r="BB64" s="60">
        <f t="shared" si="7"/>
        <v>170373.06060000008</v>
      </c>
      <c r="BC64" s="60">
        <f t="shared" si="8"/>
        <v>0</v>
      </c>
      <c r="BD64" s="60">
        <f t="shared" si="9"/>
        <v>271739.4075000002</v>
      </c>
      <c r="BF64">
        <f t="shared" si="10"/>
        <v>34075</v>
      </c>
      <c r="BG64">
        <f t="shared" si="11"/>
        <v>0</v>
      </c>
      <c r="BH64">
        <f t="shared" si="12"/>
        <v>54348</v>
      </c>
    </row>
    <row r="65" spans="1:60" x14ac:dyDescent="0.2">
      <c r="A65">
        <v>90002083</v>
      </c>
      <c r="B65">
        <v>208</v>
      </c>
      <c r="C65" t="s">
        <v>88</v>
      </c>
      <c r="D65" s="61">
        <v>12372</v>
      </c>
      <c r="E65" s="62">
        <v>13115288.101205003</v>
      </c>
      <c r="F65" s="61">
        <v>5144655.1889274018</v>
      </c>
      <c r="I65" s="61">
        <v>146770.7211</v>
      </c>
      <c r="J65" s="61">
        <v>0</v>
      </c>
      <c r="K65" s="61">
        <v>104548.09344</v>
      </c>
      <c r="M65" s="61">
        <v>13157510.728865003</v>
      </c>
      <c r="O65" s="61">
        <v>1647968.6997987493</v>
      </c>
      <c r="R65" s="60">
        <f t="shared" si="13"/>
        <v>14805479.428663753</v>
      </c>
      <c r="T65" s="61">
        <v>1233790</v>
      </c>
      <c r="Z65" s="63">
        <f t="shared" si="3"/>
        <v>14593069.428663753</v>
      </c>
      <c r="AA65" s="36"/>
      <c r="AH65" s="48">
        <v>90053461</v>
      </c>
      <c r="AI65" s="86">
        <v>1252234</v>
      </c>
      <c r="AJ65" s="86">
        <v>104352</v>
      </c>
      <c r="AK65" t="s">
        <v>539</v>
      </c>
      <c r="AN65" s="15"/>
      <c r="AO65" s="61">
        <f t="shared" si="4"/>
        <v>-212410</v>
      </c>
      <c r="AP65" s="61"/>
      <c r="AQ65" s="61">
        <f t="shared" si="0"/>
        <v>-17705</v>
      </c>
      <c r="AT65">
        <v>7639184</v>
      </c>
      <c r="AU65" s="60">
        <f t="shared" si="5"/>
        <v>5476104.1012050025</v>
      </c>
      <c r="AV65">
        <f t="shared" si="6"/>
        <v>1095221</v>
      </c>
      <c r="AX65">
        <v>85617</v>
      </c>
      <c r="AY65">
        <v>0</v>
      </c>
      <c r="AZ65">
        <v>60984</v>
      </c>
      <c r="BB65" s="60">
        <f t="shared" si="7"/>
        <v>61153.721099999995</v>
      </c>
      <c r="BC65" s="60">
        <f t="shared" si="8"/>
        <v>0</v>
      </c>
      <c r="BD65" s="60">
        <f t="shared" si="9"/>
        <v>43564.093439999997</v>
      </c>
      <c r="BF65">
        <f t="shared" si="10"/>
        <v>12231</v>
      </c>
      <c r="BG65">
        <f t="shared" si="11"/>
        <v>0</v>
      </c>
      <c r="BH65">
        <f t="shared" si="12"/>
        <v>8713</v>
      </c>
    </row>
    <row r="66" spans="1:60" x14ac:dyDescent="0.2">
      <c r="A66">
        <v>90002113</v>
      </c>
      <c r="B66">
        <v>211</v>
      </c>
      <c r="C66" t="s">
        <v>89</v>
      </c>
      <c r="D66" s="61">
        <v>33473</v>
      </c>
      <c r="E66" s="62">
        <v>22565351.533464041</v>
      </c>
      <c r="F66" s="61">
        <v>5286275.4812672921</v>
      </c>
      <c r="I66" s="61">
        <v>896959.96620000037</v>
      </c>
      <c r="J66" s="61">
        <v>0</v>
      </c>
      <c r="K66" s="61">
        <v>2076942.8062545003</v>
      </c>
      <c r="M66" s="61">
        <v>21385368.69340954</v>
      </c>
      <c r="O66" s="61">
        <v>1395414.0121194879</v>
      </c>
      <c r="R66" s="60">
        <f t="shared" si="13"/>
        <v>22780782.705529027</v>
      </c>
      <c r="T66" s="61">
        <v>1898399</v>
      </c>
      <c r="Z66" s="63">
        <f t="shared" si="3"/>
        <v>18693597.705529027</v>
      </c>
      <c r="AA66" s="36"/>
      <c r="AH66" s="48">
        <v>90053351</v>
      </c>
      <c r="AI66" s="86">
        <v>204289</v>
      </c>
      <c r="AJ66" s="86">
        <v>17024</v>
      </c>
      <c r="AK66" t="s">
        <v>540</v>
      </c>
      <c r="AN66" s="15"/>
      <c r="AO66" s="61">
        <f t="shared" si="4"/>
        <v>-4087185</v>
      </c>
      <c r="AP66" s="61"/>
      <c r="AQ66" s="61">
        <f t="shared" ref="AQ66:AQ129" si="14">_xlfn.IFNA(INDEX($AJ$2:$AJ$742,MATCH(A66,$AH$2:$AH$742,0),1,1),0)</f>
        <v>-340601</v>
      </c>
      <c r="AT66">
        <v>13132273</v>
      </c>
      <c r="AU66" s="60">
        <f t="shared" si="5"/>
        <v>9433078.5334640406</v>
      </c>
      <c r="AV66">
        <f t="shared" si="6"/>
        <v>1886616</v>
      </c>
      <c r="AX66">
        <v>523229</v>
      </c>
      <c r="AY66">
        <v>0</v>
      </c>
      <c r="AZ66">
        <v>1211553</v>
      </c>
      <c r="BB66" s="60">
        <f t="shared" si="7"/>
        <v>373730.96620000037</v>
      </c>
      <c r="BC66" s="60">
        <f t="shared" si="8"/>
        <v>0</v>
      </c>
      <c r="BD66" s="60">
        <f t="shared" si="9"/>
        <v>865389.80625450029</v>
      </c>
      <c r="BF66">
        <f t="shared" si="10"/>
        <v>74746</v>
      </c>
      <c r="BG66">
        <f t="shared" si="11"/>
        <v>0</v>
      </c>
      <c r="BH66">
        <f t="shared" si="12"/>
        <v>173078</v>
      </c>
    </row>
    <row r="67" spans="1:60" x14ac:dyDescent="0.2">
      <c r="A67">
        <v>90002133</v>
      </c>
      <c r="B67">
        <v>213</v>
      </c>
      <c r="C67" t="s">
        <v>90</v>
      </c>
      <c r="D67" s="61">
        <v>5114</v>
      </c>
      <c r="E67" s="62">
        <v>1860852.8613123563</v>
      </c>
      <c r="F67" s="61">
        <v>1530842.8044305677</v>
      </c>
      <c r="I67" s="61">
        <v>43422.797099999996</v>
      </c>
      <c r="J67" s="61">
        <v>0</v>
      </c>
      <c r="K67" s="61">
        <v>132643.72665000003</v>
      </c>
      <c r="M67" s="61">
        <v>1771631.9317623563</v>
      </c>
      <c r="O67" s="61">
        <v>772483.13795703754</v>
      </c>
      <c r="R67" s="60">
        <f t="shared" ref="R67:R130" si="15">M67+O67+P67</f>
        <v>2544115.0697193937</v>
      </c>
      <c r="T67" s="61">
        <v>212010</v>
      </c>
      <c r="Z67" s="63">
        <f t="shared" ref="Z67:Z130" si="16">R67+AO67</f>
        <v>2270781.0697193937</v>
      </c>
      <c r="AA67" s="36"/>
      <c r="AH67" s="48">
        <v>90020961</v>
      </c>
      <c r="AI67" s="86">
        <v>466233</v>
      </c>
      <c r="AJ67" s="86">
        <v>38852</v>
      </c>
      <c r="AK67" t="s">
        <v>541</v>
      </c>
      <c r="AN67" s="15"/>
      <c r="AO67" s="61">
        <f t="shared" ref="AO67:AO130" si="17">_xlfn.IFNA(INDEX($AI$2:$AI$733,MATCH(A67,$AH$2:$AH$733,0),1,1),0)</f>
        <v>-273334</v>
      </c>
      <c r="AP67" s="61"/>
      <c r="AQ67" s="61">
        <f t="shared" si="14"/>
        <v>-22780</v>
      </c>
      <c r="AT67">
        <v>1080786</v>
      </c>
      <c r="AU67" s="60">
        <f t="shared" ref="AU67:AU130" si="18">E67-AT67</f>
        <v>780066.86131235631</v>
      </c>
      <c r="AV67">
        <f t="shared" ref="AV67:AV130" si="19">ROUND(AU67/5,0)</f>
        <v>156013</v>
      </c>
      <c r="AX67">
        <v>25333</v>
      </c>
      <c r="AY67">
        <v>0</v>
      </c>
      <c r="AZ67">
        <v>77378</v>
      </c>
      <c r="BB67" s="60">
        <f t="shared" ref="BB67:BB130" si="20">I67-AX67</f>
        <v>18089.797099999996</v>
      </c>
      <c r="BC67" s="60">
        <f t="shared" ref="BC67:BC130" si="21">J67-AY67</f>
        <v>0</v>
      </c>
      <c r="BD67" s="60">
        <f t="shared" ref="BD67:BD130" si="22">K67-AZ67</f>
        <v>55265.726650000026</v>
      </c>
      <c r="BF67">
        <f t="shared" ref="BF67:BF130" si="23">ROUND(BB67/5,0)</f>
        <v>3618</v>
      </c>
      <c r="BG67">
        <f t="shared" ref="BG67:BG130" si="24">ROUND(BC67/5,0)</f>
        <v>0</v>
      </c>
      <c r="BH67">
        <f t="shared" ref="BH67:BH130" si="25">ROUND(BD67/5,0)</f>
        <v>11053</v>
      </c>
    </row>
    <row r="68" spans="1:60" x14ac:dyDescent="0.2">
      <c r="A68">
        <v>90002143</v>
      </c>
      <c r="B68">
        <v>214</v>
      </c>
      <c r="C68" t="s">
        <v>91</v>
      </c>
      <c r="D68" s="61">
        <v>12394</v>
      </c>
      <c r="E68" s="62">
        <v>8747112.9958730713</v>
      </c>
      <c r="F68" s="61">
        <v>5103836.7024859544</v>
      </c>
      <c r="I68" s="61">
        <v>495819.99990000017</v>
      </c>
      <c r="J68" s="61">
        <v>0</v>
      </c>
      <c r="K68" s="61">
        <v>151854.77220000001</v>
      </c>
      <c r="M68" s="61">
        <v>9091078.2235730719</v>
      </c>
      <c r="O68" s="61">
        <v>1778719.4744846448</v>
      </c>
      <c r="R68" s="60">
        <f t="shared" si="15"/>
        <v>10869797.698057717</v>
      </c>
      <c r="T68" s="61">
        <v>905816</v>
      </c>
      <c r="Z68" s="63">
        <f t="shared" si="16"/>
        <v>11806591.698057717</v>
      </c>
      <c r="AA68" s="36"/>
      <c r="AH68" s="48">
        <v>90014551</v>
      </c>
      <c r="AI68" s="86">
        <v>3301567</v>
      </c>
      <c r="AJ68" s="86">
        <v>275129</v>
      </c>
      <c r="AK68" t="s">
        <v>542</v>
      </c>
      <c r="AN68" s="15"/>
      <c r="AO68" s="61">
        <f t="shared" si="17"/>
        <v>936794</v>
      </c>
      <c r="AP68" s="61"/>
      <c r="AQ68" s="61">
        <f t="shared" si="14"/>
        <v>78062</v>
      </c>
      <c r="AT68">
        <v>5091058</v>
      </c>
      <c r="AU68" s="60">
        <f t="shared" si="18"/>
        <v>3656054.9958730713</v>
      </c>
      <c r="AV68">
        <f t="shared" si="19"/>
        <v>731211</v>
      </c>
      <c r="AX68">
        <v>289226</v>
      </c>
      <c r="AY68">
        <v>0</v>
      </c>
      <c r="AZ68">
        <v>88585</v>
      </c>
      <c r="BB68" s="60">
        <f t="shared" si="20"/>
        <v>206593.99990000017</v>
      </c>
      <c r="BC68" s="60">
        <f t="shared" si="21"/>
        <v>0</v>
      </c>
      <c r="BD68" s="60">
        <f t="shared" si="22"/>
        <v>63269.772200000007</v>
      </c>
      <c r="BF68">
        <f t="shared" si="23"/>
        <v>41319</v>
      </c>
      <c r="BG68">
        <f t="shared" si="24"/>
        <v>0</v>
      </c>
      <c r="BH68">
        <f t="shared" si="25"/>
        <v>12654</v>
      </c>
    </row>
    <row r="69" spans="1:60" x14ac:dyDescent="0.2">
      <c r="A69">
        <v>90002163</v>
      </c>
      <c r="B69">
        <v>216</v>
      </c>
      <c r="C69" t="s">
        <v>92</v>
      </c>
      <c r="D69" s="61">
        <v>1217</v>
      </c>
      <c r="E69" s="62">
        <v>1344291.7893588678</v>
      </c>
      <c r="F69" s="61">
        <v>541433.61945032887</v>
      </c>
      <c r="I69" s="61">
        <v>76677.491999999998</v>
      </c>
      <c r="J69" s="61">
        <v>0</v>
      </c>
      <c r="K69" s="61">
        <v>38338.745999999999</v>
      </c>
      <c r="M69" s="61">
        <v>1382630.5353588678</v>
      </c>
      <c r="O69" s="61">
        <v>227313.49237792357</v>
      </c>
      <c r="R69" s="60">
        <f t="shared" si="15"/>
        <v>1609944.0277367914</v>
      </c>
      <c r="T69" s="61">
        <v>134162</v>
      </c>
      <c r="Z69" s="63">
        <f t="shared" si="16"/>
        <v>1367001.0277367914</v>
      </c>
      <c r="AA69" s="36"/>
      <c r="AH69" s="48">
        <v>90053081</v>
      </c>
      <c r="AI69" s="86">
        <v>238761</v>
      </c>
      <c r="AJ69" s="86">
        <v>19895</v>
      </c>
      <c r="AK69" t="s">
        <v>543</v>
      </c>
      <c r="AN69" s="15"/>
      <c r="AO69" s="61">
        <f t="shared" si="17"/>
        <v>-242943</v>
      </c>
      <c r="AP69" s="61"/>
      <c r="AQ69" s="61">
        <f t="shared" si="14"/>
        <v>-20246</v>
      </c>
      <c r="AT69">
        <v>783048</v>
      </c>
      <c r="AU69" s="60">
        <f t="shared" si="18"/>
        <v>561243.7893588678</v>
      </c>
      <c r="AV69">
        <f t="shared" si="19"/>
        <v>112249</v>
      </c>
      <c r="AX69">
        <v>44730</v>
      </c>
      <c r="AY69">
        <v>0</v>
      </c>
      <c r="AZ69">
        <v>22365</v>
      </c>
      <c r="BB69" s="60">
        <f t="shared" si="20"/>
        <v>31947.491999999998</v>
      </c>
      <c r="BC69" s="60">
        <f t="shared" si="21"/>
        <v>0</v>
      </c>
      <c r="BD69" s="60">
        <f t="shared" si="22"/>
        <v>15973.745999999999</v>
      </c>
      <c r="BF69">
        <f t="shared" si="23"/>
        <v>6389</v>
      </c>
      <c r="BG69">
        <f t="shared" si="24"/>
        <v>0</v>
      </c>
      <c r="BH69">
        <f t="shared" si="25"/>
        <v>3195</v>
      </c>
    </row>
    <row r="70" spans="1:60" x14ac:dyDescent="0.2">
      <c r="A70">
        <v>90002173</v>
      </c>
      <c r="B70">
        <v>217</v>
      </c>
      <c r="C70" t="s">
        <v>93</v>
      </c>
      <c r="D70" s="61">
        <v>5246</v>
      </c>
      <c r="E70" s="62">
        <v>4264777.9970762078</v>
      </c>
      <c r="F70" s="61">
        <v>2761036.5745834182</v>
      </c>
      <c r="I70" s="61">
        <v>51757.307100000005</v>
      </c>
      <c r="J70" s="61">
        <v>0</v>
      </c>
      <c r="K70" s="61">
        <v>81678.198000000004</v>
      </c>
      <c r="M70" s="61">
        <v>4234857.1061762078</v>
      </c>
      <c r="O70" s="61">
        <v>593859.30063239951</v>
      </c>
      <c r="R70" s="60">
        <f t="shared" si="15"/>
        <v>4828716.4068086073</v>
      </c>
      <c r="T70" s="61">
        <v>402393</v>
      </c>
      <c r="Z70" s="63">
        <f t="shared" si="16"/>
        <v>5023999.4068086073</v>
      </c>
      <c r="AA70" s="36"/>
      <c r="AH70" s="48">
        <v>90081311</v>
      </c>
      <c r="AI70" s="86">
        <v>147984</v>
      </c>
      <c r="AJ70" s="86">
        <v>12332</v>
      </c>
      <c r="AK70" t="s">
        <v>544</v>
      </c>
      <c r="AN70" s="15"/>
      <c r="AO70" s="61">
        <f t="shared" si="17"/>
        <v>195283</v>
      </c>
      <c r="AP70" s="61"/>
      <c r="AQ70" s="61">
        <f t="shared" si="14"/>
        <v>16270</v>
      </c>
      <c r="AT70">
        <v>2482949</v>
      </c>
      <c r="AU70" s="60">
        <f t="shared" si="18"/>
        <v>1781828.9970762078</v>
      </c>
      <c r="AV70">
        <f t="shared" si="19"/>
        <v>356366</v>
      </c>
      <c r="AX70">
        <v>30191</v>
      </c>
      <c r="AY70">
        <v>0</v>
      </c>
      <c r="AZ70">
        <v>47649</v>
      </c>
      <c r="BB70" s="60">
        <f t="shared" si="20"/>
        <v>21566.307100000005</v>
      </c>
      <c r="BC70" s="60">
        <f t="shared" si="21"/>
        <v>0</v>
      </c>
      <c r="BD70" s="60">
        <f t="shared" si="22"/>
        <v>34029.198000000004</v>
      </c>
      <c r="BF70">
        <f t="shared" si="23"/>
        <v>4313</v>
      </c>
      <c r="BG70">
        <f t="shared" si="24"/>
        <v>0</v>
      </c>
      <c r="BH70">
        <f t="shared" si="25"/>
        <v>6806</v>
      </c>
    </row>
    <row r="71" spans="1:60" x14ac:dyDescent="0.2">
      <c r="A71">
        <v>90002183</v>
      </c>
      <c r="B71">
        <v>218</v>
      </c>
      <c r="C71" t="s">
        <v>94</v>
      </c>
      <c r="D71" s="61">
        <v>1188</v>
      </c>
      <c r="E71" s="62">
        <v>1177056.8068069171</v>
      </c>
      <c r="F71" s="61">
        <v>705355.68350785447</v>
      </c>
      <c r="I71" s="61">
        <v>60091.8171</v>
      </c>
      <c r="J71" s="61">
        <v>0</v>
      </c>
      <c r="K71" s="61">
        <v>385054.36200000002</v>
      </c>
      <c r="M71" s="61">
        <v>852094.26190691697</v>
      </c>
      <c r="O71" s="61">
        <v>249393.84368089007</v>
      </c>
      <c r="R71" s="60">
        <f t="shared" si="15"/>
        <v>1101488.105587807</v>
      </c>
      <c r="T71" s="61">
        <v>91791</v>
      </c>
      <c r="Z71" s="63">
        <f t="shared" si="16"/>
        <v>846830.10558780702</v>
      </c>
      <c r="AA71" s="36"/>
      <c r="AH71" s="48">
        <v>90083341</v>
      </c>
      <c r="AI71" s="86">
        <v>265304</v>
      </c>
      <c r="AJ71" s="86">
        <v>22108</v>
      </c>
      <c r="AK71" t="s">
        <v>545</v>
      </c>
      <c r="AN71" s="15"/>
      <c r="AO71" s="61">
        <f t="shared" si="17"/>
        <v>-254658</v>
      </c>
      <c r="AP71" s="61"/>
      <c r="AQ71" s="61">
        <f t="shared" si="14"/>
        <v>-21223</v>
      </c>
      <c r="AT71">
        <v>685524</v>
      </c>
      <c r="AU71" s="60">
        <f t="shared" si="18"/>
        <v>491532.80680691707</v>
      </c>
      <c r="AV71">
        <f t="shared" si="19"/>
        <v>98307</v>
      </c>
      <c r="AX71">
        <v>35056</v>
      </c>
      <c r="AY71">
        <v>0</v>
      </c>
      <c r="AZ71">
        <v>224616</v>
      </c>
      <c r="BB71" s="60">
        <f t="shared" si="20"/>
        <v>25035.8171</v>
      </c>
      <c r="BC71" s="60">
        <f t="shared" si="21"/>
        <v>0</v>
      </c>
      <c r="BD71" s="60">
        <f t="shared" si="22"/>
        <v>160438.36200000002</v>
      </c>
      <c r="BF71">
        <f t="shared" si="23"/>
        <v>5007</v>
      </c>
      <c r="BG71">
        <f t="shared" si="24"/>
        <v>0</v>
      </c>
      <c r="BH71">
        <f t="shared" si="25"/>
        <v>32088</v>
      </c>
    </row>
    <row r="72" spans="1:60" x14ac:dyDescent="0.2">
      <c r="A72">
        <v>90002243</v>
      </c>
      <c r="B72">
        <v>224</v>
      </c>
      <c r="C72" t="s">
        <v>95</v>
      </c>
      <c r="D72" s="61">
        <v>8581</v>
      </c>
      <c r="E72" s="62">
        <v>6668301.894044444</v>
      </c>
      <c r="F72" s="61">
        <v>3717679.6953826873</v>
      </c>
      <c r="I72" s="61">
        <v>475150.41509999998</v>
      </c>
      <c r="J72" s="61">
        <v>0</v>
      </c>
      <c r="K72" s="61">
        <v>94079.948879999996</v>
      </c>
      <c r="M72" s="61">
        <v>7049372.3602644438</v>
      </c>
      <c r="O72" s="61">
        <v>802653.84791842289</v>
      </c>
      <c r="R72" s="60">
        <f t="shared" si="15"/>
        <v>7852026.2081828667</v>
      </c>
      <c r="T72" s="61">
        <v>654336</v>
      </c>
      <c r="Z72" s="63">
        <f t="shared" si="16"/>
        <v>7424943.2081828667</v>
      </c>
      <c r="AA72" s="36"/>
      <c r="AH72" s="48">
        <v>90016301</v>
      </c>
      <c r="AI72" s="86">
        <v>2844553</v>
      </c>
      <c r="AJ72" s="86">
        <v>237044</v>
      </c>
      <c r="AK72" t="s">
        <v>546</v>
      </c>
      <c r="AN72" s="15"/>
      <c r="AO72" s="61">
        <f t="shared" si="17"/>
        <v>-427083</v>
      </c>
      <c r="AP72" s="61"/>
      <c r="AQ72" s="61">
        <f t="shared" si="14"/>
        <v>-35593</v>
      </c>
      <c r="AT72">
        <v>3881934</v>
      </c>
      <c r="AU72" s="60">
        <f t="shared" si="18"/>
        <v>2786367.894044444</v>
      </c>
      <c r="AV72">
        <f t="shared" si="19"/>
        <v>557274</v>
      </c>
      <c r="AX72">
        <v>277172</v>
      </c>
      <c r="AY72">
        <v>0</v>
      </c>
      <c r="AZ72">
        <v>54880</v>
      </c>
      <c r="BB72" s="60">
        <f t="shared" si="20"/>
        <v>197978.41509999998</v>
      </c>
      <c r="BC72" s="60">
        <f t="shared" si="21"/>
        <v>0</v>
      </c>
      <c r="BD72" s="60">
        <f t="shared" si="22"/>
        <v>39199.948879999996</v>
      </c>
      <c r="BF72">
        <f t="shared" si="23"/>
        <v>39596</v>
      </c>
      <c r="BG72">
        <f t="shared" si="24"/>
        <v>0</v>
      </c>
      <c r="BH72">
        <f t="shared" si="25"/>
        <v>7840</v>
      </c>
    </row>
    <row r="73" spans="1:60" x14ac:dyDescent="0.2">
      <c r="A73">
        <v>90002263</v>
      </c>
      <c r="B73">
        <v>226</v>
      </c>
      <c r="C73" t="s">
        <v>96</v>
      </c>
      <c r="D73" s="61">
        <v>3625</v>
      </c>
      <c r="E73" s="62">
        <v>3210499.8982787766</v>
      </c>
      <c r="F73" s="61">
        <v>1709455.0664329596</v>
      </c>
      <c r="I73" s="61">
        <v>118350.042</v>
      </c>
      <c r="J73" s="61">
        <v>0</v>
      </c>
      <c r="K73" s="61">
        <v>65009.178</v>
      </c>
      <c r="M73" s="61">
        <v>3263840.7622787766</v>
      </c>
      <c r="O73" s="61">
        <v>561514.67937049211</v>
      </c>
      <c r="R73" s="60">
        <f t="shared" si="15"/>
        <v>3825355.4416492688</v>
      </c>
      <c r="T73" s="61">
        <v>318780</v>
      </c>
      <c r="Z73" s="63">
        <f t="shared" si="16"/>
        <v>3795632.4416492688</v>
      </c>
      <c r="AA73" s="36"/>
      <c r="AH73" s="48">
        <v>90083361</v>
      </c>
      <c r="AI73" s="86">
        <v>153429</v>
      </c>
      <c r="AJ73" s="86">
        <v>12785</v>
      </c>
      <c r="AK73" t="s">
        <v>547</v>
      </c>
      <c r="AN73" s="15"/>
      <c r="AO73" s="61">
        <f t="shared" si="17"/>
        <v>-29723</v>
      </c>
      <c r="AP73" s="61"/>
      <c r="AQ73" s="61">
        <f t="shared" si="14"/>
        <v>-2480</v>
      </c>
      <c r="AT73">
        <v>1869448</v>
      </c>
      <c r="AU73" s="60">
        <f t="shared" si="18"/>
        <v>1341051.8982787766</v>
      </c>
      <c r="AV73">
        <f t="shared" si="19"/>
        <v>268210</v>
      </c>
      <c r="AX73">
        <v>69041</v>
      </c>
      <c r="AY73">
        <v>0</v>
      </c>
      <c r="AZ73">
        <v>37919</v>
      </c>
      <c r="BB73" s="60">
        <f t="shared" si="20"/>
        <v>49309.042000000001</v>
      </c>
      <c r="BC73" s="60">
        <f t="shared" si="21"/>
        <v>0</v>
      </c>
      <c r="BD73" s="60">
        <f t="shared" si="22"/>
        <v>27090.178</v>
      </c>
      <c r="BF73">
        <f t="shared" si="23"/>
        <v>9862</v>
      </c>
      <c r="BG73">
        <f t="shared" si="24"/>
        <v>0</v>
      </c>
      <c r="BH73">
        <f t="shared" si="25"/>
        <v>5418</v>
      </c>
    </row>
    <row r="74" spans="1:60" x14ac:dyDescent="0.2">
      <c r="A74">
        <v>90002303</v>
      </c>
      <c r="B74">
        <v>230</v>
      </c>
      <c r="C74" t="s">
        <v>97</v>
      </c>
      <c r="D74" s="61">
        <v>2216</v>
      </c>
      <c r="E74" s="62">
        <v>2168911.7766812979</v>
      </c>
      <c r="F74" s="61">
        <v>1316875.7598142105</v>
      </c>
      <c r="I74" s="61">
        <v>160105.93709999998</v>
      </c>
      <c r="J74" s="61">
        <v>0</v>
      </c>
      <c r="K74" s="61">
        <v>48215.140350000001</v>
      </c>
      <c r="M74" s="61">
        <v>2280802.5734312981</v>
      </c>
      <c r="O74" s="61">
        <v>470858.53308382566</v>
      </c>
      <c r="R74" s="60">
        <f t="shared" si="15"/>
        <v>2751661.106515124</v>
      </c>
      <c r="T74" s="61">
        <v>229305</v>
      </c>
      <c r="Z74" s="63">
        <f t="shared" si="16"/>
        <v>2352473.106515124</v>
      </c>
      <c r="AA74" s="36"/>
      <c r="AH74" s="48">
        <v>90035101</v>
      </c>
      <c r="AI74" s="86">
        <v>1126532</v>
      </c>
      <c r="AJ74" s="86">
        <v>93877</v>
      </c>
      <c r="AK74" t="s">
        <v>548</v>
      </c>
      <c r="AN74" s="15"/>
      <c r="AO74" s="61">
        <f t="shared" si="17"/>
        <v>-399188</v>
      </c>
      <c r="AP74" s="61"/>
      <c r="AQ74" s="61">
        <f t="shared" si="14"/>
        <v>-33267</v>
      </c>
      <c r="AT74">
        <v>1263157</v>
      </c>
      <c r="AU74" s="60">
        <f t="shared" si="18"/>
        <v>905754.77668129792</v>
      </c>
      <c r="AV74">
        <f t="shared" si="19"/>
        <v>181151</v>
      </c>
      <c r="AX74">
        <v>93394</v>
      </c>
      <c r="AY74">
        <v>0</v>
      </c>
      <c r="AZ74">
        <v>28126</v>
      </c>
      <c r="BB74" s="60">
        <f t="shared" si="20"/>
        <v>66711.937099999981</v>
      </c>
      <c r="BC74" s="60">
        <f t="shared" si="21"/>
        <v>0</v>
      </c>
      <c r="BD74" s="60">
        <f t="shared" si="22"/>
        <v>20089.140350000001</v>
      </c>
      <c r="BF74">
        <f t="shared" si="23"/>
        <v>13342</v>
      </c>
      <c r="BG74">
        <f t="shared" si="24"/>
        <v>0</v>
      </c>
      <c r="BH74">
        <f t="shared" si="25"/>
        <v>4018</v>
      </c>
    </row>
    <row r="75" spans="1:60" x14ac:dyDescent="0.2">
      <c r="A75">
        <v>90002313</v>
      </c>
      <c r="B75">
        <v>231</v>
      </c>
      <c r="C75" t="s">
        <v>98</v>
      </c>
      <c r="D75" s="61">
        <v>1208</v>
      </c>
      <c r="E75" s="62">
        <v>-985304.1626039996</v>
      </c>
      <c r="F75" s="61">
        <v>-42034.061503473516</v>
      </c>
      <c r="I75" s="61">
        <v>136852.65419999999</v>
      </c>
      <c r="J75" s="61">
        <v>0</v>
      </c>
      <c r="K75" s="61">
        <v>310043.772</v>
      </c>
      <c r="M75" s="61">
        <v>-1158495.2804039996</v>
      </c>
      <c r="O75" s="61">
        <v>139179.60929115291</v>
      </c>
      <c r="R75" s="60">
        <f t="shared" si="15"/>
        <v>-1019315.6711128467</v>
      </c>
      <c r="T75" s="61">
        <v>-84943</v>
      </c>
      <c r="Z75" s="63">
        <f t="shared" si="16"/>
        <v>-1033633.6711128467</v>
      </c>
      <c r="AA75" s="36"/>
      <c r="AH75" s="48">
        <v>90019381</v>
      </c>
      <c r="AI75" s="86">
        <v>2306303</v>
      </c>
      <c r="AJ75" s="86">
        <v>192189</v>
      </c>
      <c r="AK75" t="s">
        <v>549</v>
      </c>
      <c r="AN75" s="15"/>
      <c r="AO75" s="61">
        <f t="shared" si="17"/>
        <v>-14318</v>
      </c>
      <c r="AP75" s="61"/>
      <c r="AQ75" s="61">
        <f t="shared" si="14"/>
        <v>-1197</v>
      </c>
      <c r="AT75">
        <v>-575876</v>
      </c>
      <c r="AU75" s="60">
        <f t="shared" si="18"/>
        <v>-409428.1626039996</v>
      </c>
      <c r="AV75">
        <f t="shared" si="19"/>
        <v>-81886</v>
      </c>
      <c r="AX75">
        <v>79828</v>
      </c>
      <c r="AY75">
        <v>0</v>
      </c>
      <c r="AZ75">
        <v>180859</v>
      </c>
      <c r="BB75" s="60">
        <f t="shared" si="20"/>
        <v>57024.65419999999</v>
      </c>
      <c r="BC75" s="60">
        <f t="shared" si="21"/>
        <v>0</v>
      </c>
      <c r="BD75" s="60">
        <f t="shared" si="22"/>
        <v>129184.772</v>
      </c>
      <c r="BF75">
        <f t="shared" si="23"/>
        <v>11405</v>
      </c>
      <c r="BG75">
        <f t="shared" si="24"/>
        <v>0</v>
      </c>
      <c r="BH75">
        <f t="shared" si="25"/>
        <v>25837</v>
      </c>
    </row>
    <row r="76" spans="1:60" x14ac:dyDescent="0.2">
      <c r="A76">
        <v>90002323</v>
      </c>
      <c r="B76">
        <v>232</v>
      </c>
      <c r="C76" t="s">
        <v>99</v>
      </c>
      <c r="D76" s="61">
        <v>12618</v>
      </c>
      <c r="E76" s="62">
        <v>9438590.3595337775</v>
      </c>
      <c r="F76" s="61">
        <v>5292120.5407871753</v>
      </c>
      <c r="I76" s="61">
        <v>283373.34000000003</v>
      </c>
      <c r="J76" s="61">
        <v>0</v>
      </c>
      <c r="K76" s="61">
        <v>213530.14620000002</v>
      </c>
      <c r="M76" s="61">
        <v>9508433.5533337779</v>
      </c>
      <c r="O76" s="61">
        <v>1827360.3122723193</v>
      </c>
      <c r="R76" s="60">
        <f t="shared" si="15"/>
        <v>11335793.865606098</v>
      </c>
      <c r="T76" s="61">
        <v>944649</v>
      </c>
      <c r="Z76" s="63">
        <f t="shared" si="16"/>
        <v>11049555.865606098</v>
      </c>
      <c r="AA76" s="36"/>
      <c r="AH76" s="48">
        <v>90029721</v>
      </c>
      <c r="AI76" s="86">
        <v>406920</v>
      </c>
      <c r="AJ76" s="86">
        <v>33910</v>
      </c>
      <c r="AK76" t="s">
        <v>550</v>
      </c>
      <c r="AN76" s="15"/>
      <c r="AO76" s="61">
        <f t="shared" si="17"/>
        <v>-286238</v>
      </c>
      <c r="AP76" s="61"/>
      <c r="AQ76" s="61">
        <f t="shared" si="14"/>
        <v>-23857</v>
      </c>
      <c r="AT76">
        <v>5494216</v>
      </c>
      <c r="AU76" s="60">
        <f t="shared" si="18"/>
        <v>3944374.3595337775</v>
      </c>
      <c r="AV76">
        <f t="shared" si="19"/>
        <v>788875</v>
      </c>
      <c r="AX76">
        <v>165298</v>
      </c>
      <c r="AY76">
        <v>0</v>
      </c>
      <c r="AZ76">
        <v>124558</v>
      </c>
      <c r="BB76" s="60">
        <f t="shared" si="20"/>
        <v>118075.34000000003</v>
      </c>
      <c r="BC76" s="60">
        <f t="shared" si="21"/>
        <v>0</v>
      </c>
      <c r="BD76" s="60">
        <f t="shared" si="22"/>
        <v>88972.146200000017</v>
      </c>
      <c r="BF76">
        <f t="shared" si="23"/>
        <v>23615</v>
      </c>
      <c r="BG76">
        <f t="shared" si="24"/>
        <v>0</v>
      </c>
      <c r="BH76">
        <f t="shared" si="25"/>
        <v>17794</v>
      </c>
    </row>
    <row r="77" spans="1:60" x14ac:dyDescent="0.2">
      <c r="A77">
        <v>90002333</v>
      </c>
      <c r="B77">
        <v>233</v>
      </c>
      <c r="C77" t="s">
        <v>100</v>
      </c>
      <c r="D77" s="61">
        <v>15165</v>
      </c>
      <c r="E77" s="62">
        <v>13452068.589756459</v>
      </c>
      <c r="F77" s="61">
        <v>6904052.1062687309</v>
      </c>
      <c r="I77" s="61">
        <v>363634.67130000005</v>
      </c>
      <c r="J77" s="61">
        <v>0</v>
      </c>
      <c r="K77" s="61">
        <v>311168.93085</v>
      </c>
      <c r="M77" s="61">
        <v>13504534.330206459</v>
      </c>
      <c r="O77" s="61">
        <v>2300653.1716115987</v>
      </c>
      <c r="R77" s="60">
        <f t="shared" si="15"/>
        <v>15805187.501818057</v>
      </c>
      <c r="T77" s="61">
        <v>1317099</v>
      </c>
      <c r="Z77" s="63">
        <f t="shared" si="16"/>
        <v>16001139.501818057</v>
      </c>
      <c r="AA77" s="36"/>
      <c r="AH77" s="48">
        <v>90007291</v>
      </c>
      <c r="AI77" s="86">
        <v>5567455</v>
      </c>
      <c r="AJ77" s="86">
        <v>463953</v>
      </c>
      <c r="AK77" t="s">
        <v>551</v>
      </c>
      <c r="AN77" s="15"/>
      <c r="AO77" s="61">
        <f t="shared" si="17"/>
        <v>195952</v>
      </c>
      <c r="AP77" s="61"/>
      <c r="AQ77" s="61">
        <f t="shared" si="14"/>
        <v>16326</v>
      </c>
      <c r="AT77">
        <v>7833063</v>
      </c>
      <c r="AU77" s="60">
        <f t="shared" si="18"/>
        <v>5619005.589756459</v>
      </c>
      <c r="AV77">
        <f t="shared" si="19"/>
        <v>1123801</v>
      </c>
      <c r="AX77">
        <v>212121</v>
      </c>
      <c r="AY77">
        <v>0</v>
      </c>
      <c r="AZ77">
        <v>181517</v>
      </c>
      <c r="BB77" s="60">
        <f t="shared" si="20"/>
        <v>151513.67130000005</v>
      </c>
      <c r="BC77" s="60">
        <f t="shared" si="21"/>
        <v>0</v>
      </c>
      <c r="BD77" s="60">
        <f t="shared" si="22"/>
        <v>129651.93085</v>
      </c>
      <c r="BF77">
        <f t="shared" si="23"/>
        <v>30303</v>
      </c>
      <c r="BG77">
        <f t="shared" si="24"/>
        <v>0</v>
      </c>
      <c r="BH77">
        <f t="shared" si="25"/>
        <v>25930</v>
      </c>
    </row>
    <row r="78" spans="1:60" x14ac:dyDescent="0.2">
      <c r="A78">
        <v>90002353</v>
      </c>
      <c r="B78">
        <v>235</v>
      </c>
      <c r="C78" t="s">
        <v>101</v>
      </c>
      <c r="D78" s="61">
        <v>10270</v>
      </c>
      <c r="E78" s="62">
        <v>18489635.415109105</v>
      </c>
      <c r="F78" s="61">
        <v>-1511262.1855156387</v>
      </c>
      <c r="I78" s="61">
        <v>3777783.3477000003</v>
      </c>
      <c r="J78" s="61">
        <v>0</v>
      </c>
      <c r="K78" s="61">
        <v>1124247.4713315</v>
      </c>
      <c r="M78" s="61">
        <v>21143171.291477606</v>
      </c>
      <c r="O78" s="61">
        <v>467289.77297434479</v>
      </c>
      <c r="R78" s="60">
        <f t="shared" si="15"/>
        <v>21610461.064451952</v>
      </c>
      <c r="T78" s="61">
        <v>1800872</v>
      </c>
      <c r="Z78" s="63">
        <f t="shared" si="16"/>
        <v>25040502.064451952</v>
      </c>
      <c r="AA78" s="36"/>
      <c r="AH78" s="48">
        <v>90099221</v>
      </c>
      <c r="AI78" s="86">
        <v>612164</v>
      </c>
      <c r="AJ78" s="86">
        <v>51013</v>
      </c>
      <c r="AK78" t="s">
        <v>552</v>
      </c>
      <c r="AN78" s="15"/>
      <c r="AO78" s="61">
        <f t="shared" si="17"/>
        <v>3430041</v>
      </c>
      <c r="AP78" s="61"/>
      <c r="AQ78" s="61">
        <f t="shared" si="14"/>
        <v>285834</v>
      </c>
      <c r="AT78">
        <v>10776157</v>
      </c>
      <c r="AU78" s="60">
        <f t="shared" si="18"/>
        <v>7713478.4151091054</v>
      </c>
      <c r="AV78">
        <f t="shared" si="19"/>
        <v>1542696</v>
      </c>
      <c r="AX78">
        <v>2203705</v>
      </c>
      <c r="AY78">
        <v>0</v>
      </c>
      <c r="AZ78">
        <v>655809</v>
      </c>
      <c r="BB78" s="60">
        <f t="shared" si="20"/>
        <v>1574078.3477000003</v>
      </c>
      <c r="BC78" s="60">
        <f t="shared" si="21"/>
        <v>0</v>
      </c>
      <c r="BD78" s="60">
        <f t="shared" si="22"/>
        <v>468438.47133149998</v>
      </c>
      <c r="BF78">
        <f t="shared" si="23"/>
        <v>314816</v>
      </c>
      <c r="BG78">
        <f t="shared" si="24"/>
        <v>0</v>
      </c>
      <c r="BH78">
        <f t="shared" si="25"/>
        <v>93688</v>
      </c>
    </row>
    <row r="79" spans="1:60" x14ac:dyDescent="0.2">
      <c r="A79">
        <v>90002363</v>
      </c>
      <c r="B79">
        <v>236</v>
      </c>
      <c r="C79" t="s">
        <v>102</v>
      </c>
      <c r="D79" s="61">
        <v>4137</v>
      </c>
      <c r="E79" s="62">
        <v>4302456.1773673343</v>
      </c>
      <c r="F79" s="61">
        <v>2221900.6451633046</v>
      </c>
      <c r="I79" s="61">
        <v>447146.46149999998</v>
      </c>
      <c r="J79" s="61">
        <v>0</v>
      </c>
      <c r="K79" s="61">
        <v>53340.864000000001</v>
      </c>
      <c r="M79" s="61">
        <v>4696261.7748673344</v>
      </c>
      <c r="O79" s="61">
        <v>513498.55794184905</v>
      </c>
      <c r="R79" s="60">
        <f t="shared" si="15"/>
        <v>5209760.3328091837</v>
      </c>
      <c r="T79" s="61">
        <v>434147</v>
      </c>
      <c r="Z79" s="63">
        <f t="shared" si="16"/>
        <v>6292377.3328091837</v>
      </c>
      <c r="AA79" s="36"/>
      <c r="AH79" s="48">
        <v>90082071</v>
      </c>
      <c r="AI79" s="86">
        <v>6937321</v>
      </c>
      <c r="AJ79" s="86">
        <v>578109</v>
      </c>
      <c r="AK79" t="s">
        <v>553</v>
      </c>
      <c r="AN79" s="15"/>
      <c r="AO79" s="61">
        <f t="shared" si="17"/>
        <v>1082617</v>
      </c>
      <c r="AP79" s="61"/>
      <c r="AQ79" s="61">
        <f t="shared" si="14"/>
        <v>101226</v>
      </c>
      <c r="AT79">
        <v>2505951</v>
      </c>
      <c r="AU79" s="60">
        <f t="shared" si="18"/>
        <v>1796505.1773673343</v>
      </c>
      <c r="AV79">
        <f t="shared" si="19"/>
        <v>359301</v>
      </c>
      <c r="AX79">
        <v>260834</v>
      </c>
      <c r="AY79">
        <v>0</v>
      </c>
      <c r="AZ79">
        <v>31115</v>
      </c>
      <c r="BB79" s="60">
        <f t="shared" si="20"/>
        <v>186312.46149999998</v>
      </c>
      <c r="BC79" s="60">
        <f t="shared" si="21"/>
        <v>0</v>
      </c>
      <c r="BD79" s="60">
        <f t="shared" si="22"/>
        <v>22225.864000000001</v>
      </c>
      <c r="BF79">
        <f t="shared" si="23"/>
        <v>37262</v>
      </c>
      <c r="BG79">
        <f t="shared" si="24"/>
        <v>0</v>
      </c>
      <c r="BH79">
        <f t="shared" si="25"/>
        <v>4445</v>
      </c>
    </row>
    <row r="80" spans="1:60" x14ac:dyDescent="0.2">
      <c r="A80">
        <v>90002393</v>
      </c>
      <c r="B80">
        <v>239</v>
      </c>
      <c r="C80" t="s">
        <v>103</v>
      </c>
      <c r="D80" s="61">
        <v>2035</v>
      </c>
      <c r="E80" s="62">
        <v>932844.07217329682</v>
      </c>
      <c r="F80" s="61">
        <v>147818.25703470971</v>
      </c>
      <c r="I80" s="61">
        <v>106681.728</v>
      </c>
      <c r="J80" s="61">
        <v>0</v>
      </c>
      <c r="K80" s="61">
        <v>30004.236000000004</v>
      </c>
      <c r="M80" s="61">
        <v>1009521.5641732968</v>
      </c>
      <c r="O80" s="61">
        <v>309940.94467260741</v>
      </c>
      <c r="R80" s="60">
        <f t="shared" si="15"/>
        <v>1319462.5088459041</v>
      </c>
      <c r="T80" s="61">
        <v>109955</v>
      </c>
      <c r="Z80" s="63">
        <f t="shared" si="16"/>
        <v>844137.50884590414</v>
      </c>
      <c r="AA80" s="36"/>
      <c r="AH80" s="48">
        <v>90000901</v>
      </c>
      <c r="AI80" s="86">
        <v>2201630</v>
      </c>
      <c r="AJ80" s="86">
        <v>183469</v>
      </c>
      <c r="AK80" t="s">
        <v>554</v>
      </c>
      <c r="AN80" s="15"/>
      <c r="AO80" s="61">
        <f t="shared" si="17"/>
        <v>-475325</v>
      </c>
      <c r="AP80" s="61"/>
      <c r="AQ80" s="61">
        <f t="shared" si="14"/>
        <v>-39611</v>
      </c>
      <c r="AT80">
        <v>542283</v>
      </c>
      <c r="AU80" s="60">
        <f t="shared" si="18"/>
        <v>390561.07217329682</v>
      </c>
      <c r="AV80">
        <f t="shared" si="19"/>
        <v>78112</v>
      </c>
      <c r="AX80">
        <v>62230</v>
      </c>
      <c r="AY80">
        <v>0</v>
      </c>
      <c r="AZ80">
        <v>17500</v>
      </c>
      <c r="BB80" s="60">
        <f t="shared" si="20"/>
        <v>44451.728000000003</v>
      </c>
      <c r="BC80" s="60">
        <f t="shared" si="21"/>
        <v>0</v>
      </c>
      <c r="BD80" s="60">
        <f t="shared" si="22"/>
        <v>12504.236000000004</v>
      </c>
      <c r="BF80">
        <f t="shared" si="23"/>
        <v>8890</v>
      </c>
      <c r="BG80">
        <f t="shared" si="24"/>
        <v>0</v>
      </c>
      <c r="BH80">
        <f t="shared" si="25"/>
        <v>2501</v>
      </c>
    </row>
    <row r="81" spans="1:60" x14ac:dyDescent="0.2">
      <c r="A81">
        <v>90002403</v>
      </c>
      <c r="B81">
        <v>240</v>
      </c>
      <c r="C81" t="s">
        <v>104</v>
      </c>
      <c r="D81" s="61">
        <v>19371</v>
      </c>
      <c r="E81" s="62">
        <v>-3073365.8455897621</v>
      </c>
      <c r="F81" s="61">
        <v>3911932.8144537681</v>
      </c>
      <c r="I81" s="61">
        <v>390388.44840000011</v>
      </c>
      <c r="J81" s="61">
        <v>0</v>
      </c>
      <c r="K81" s="61">
        <v>521715.32247000001</v>
      </c>
      <c r="M81" s="61">
        <v>-3204692.719659762</v>
      </c>
      <c r="O81" s="61">
        <v>1806283.1427806769</v>
      </c>
      <c r="R81" s="60">
        <f t="shared" si="15"/>
        <v>-1398409.576879085</v>
      </c>
      <c r="T81" s="61">
        <v>-116534</v>
      </c>
      <c r="Z81" s="63">
        <f t="shared" si="16"/>
        <v>237624.42312091496</v>
      </c>
      <c r="AA81" s="36"/>
      <c r="AH81" s="48">
        <v>90010861</v>
      </c>
      <c r="AI81" s="86">
        <v>20122216</v>
      </c>
      <c r="AJ81" s="86">
        <v>1676850</v>
      </c>
      <c r="AK81" t="s">
        <v>555</v>
      </c>
      <c r="AN81" s="15"/>
      <c r="AO81" s="61">
        <f t="shared" si="17"/>
        <v>1636034</v>
      </c>
      <c r="AP81" s="61"/>
      <c r="AQ81" s="61">
        <f t="shared" si="14"/>
        <v>136331</v>
      </c>
      <c r="AT81">
        <v>-1810648</v>
      </c>
      <c r="AU81" s="60">
        <f t="shared" si="18"/>
        <v>-1262717.8455897621</v>
      </c>
      <c r="AV81">
        <f t="shared" si="19"/>
        <v>-252544</v>
      </c>
      <c r="AX81">
        <v>227724</v>
      </c>
      <c r="AY81">
        <v>0</v>
      </c>
      <c r="AZ81">
        <v>304332</v>
      </c>
      <c r="BB81" s="60">
        <f t="shared" si="20"/>
        <v>162664.44840000011</v>
      </c>
      <c r="BC81" s="60">
        <f t="shared" si="21"/>
        <v>0</v>
      </c>
      <c r="BD81" s="60">
        <f t="shared" si="22"/>
        <v>217383.32247000001</v>
      </c>
      <c r="BF81">
        <f t="shared" si="23"/>
        <v>32533</v>
      </c>
      <c r="BG81">
        <f t="shared" si="24"/>
        <v>0</v>
      </c>
      <c r="BH81">
        <f t="shared" si="25"/>
        <v>43477</v>
      </c>
    </row>
    <row r="82" spans="1:60" x14ac:dyDescent="0.2">
      <c r="A82">
        <v>90002413</v>
      </c>
      <c r="B82">
        <v>241</v>
      </c>
      <c r="C82" t="s">
        <v>105</v>
      </c>
      <c r="D82" s="61">
        <v>7691</v>
      </c>
      <c r="E82" s="62">
        <v>1698410.1218358157</v>
      </c>
      <c r="F82" s="61">
        <v>1578737.650568021</v>
      </c>
      <c r="I82" s="61">
        <v>415058.598</v>
      </c>
      <c r="J82" s="61">
        <v>0</v>
      </c>
      <c r="K82" s="61">
        <v>151688.08199999999</v>
      </c>
      <c r="M82" s="61">
        <v>1961780.6378358158</v>
      </c>
      <c r="O82" s="61">
        <v>509434.86749191722</v>
      </c>
      <c r="R82" s="60">
        <f t="shared" si="15"/>
        <v>2471215.5053277332</v>
      </c>
      <c r="T82" s="61">
        <v>205935</v>
      </c>
      <c r="Z82" s="63">
        <f t="shared" si="16"/>
        <v>2102990.5053277332</v>
      </c>
      <c r="AA82" s="36"/>
      <c r="AH82" s="48">
        <v>90051321</v>
      </c>
      <c r="AI82" s="86">
        <v>271440</v>
      </c>
      <c r="AJ82" s="86">
        <v>22620</v>
      </c>
      <c r="AK82" t="s">
        <v>556</v>
      </c>
      <c r="AN82" s="15"/>
      <c r="AO82" s="61">
        <f t="shared" si="17"/>
        <v>-368225</v>
      </c>
      <c r="AP82" s="61"/>
      <c r="AQ82" s="61">
        <f t="shared" si="14"/>
        <v>-30687</v>
      </c>
      <c r="AT82">
        <v>983654</v>
      </c>
      <c r="AU82" s="60">
        <f t="shared" si="18"/>
        <v>714756.12183581572</v>
      </c>
      <c r="AV82">
        <f t="shared" si="19"/>
        <v>142951</v>
      </c>
      <c r="AX82">
        <v>242116</v>
      </c>
      <c r="AY82">
        <v>0</v>
      </c>
      <c r="AZ82">
        <v>88487</v>
      </c>
      <c r="BB82" s="60">
        <f t="shared" si="20"/>
        <v>172942.598</v>
      </c>
      <c r="BC82" s="60">
        <f t="shared" si="21"/>
        <v>0</v>
      </c>
      <c r="BD82" s="60">
        <f t="shared" si="22"/>
        <v>63201.081999999995</v>
      </c>
      <c r="BF82">
        <f t="shared" si="23"/>
        <v>34589</v>
      </c>
      <c r="BG82">
        <f t="shared" si="24"/>
        <v>0</v>
      </c>
      <c r="BH82">
        <f t="shared" si="25"/>
        <v>12640</v>
      </c>
    </row>
    <row r="83" spans="1:60" x14ac:dyDescent="0.2">
      <c r="A83">
        <v>90002443</v>
      </c>
      <c r="B83">
        <v>244</v>
      </c>
      <c r="C83" t="s">
        <v>106</v>
      </c>
      <c r="D83" s="61">
        <v>19514</v>
      </c>
      <c r="E83" s="62">
        <v>22565059.204228725</v>
      </c>
      <c r="F83" s="61">
        <v>3391528.9710352202</v>
      </c>
      <c r="I83" s="61">
        <v>768775.2024000003</v>
      </c>
      <c r="J83" s="61">
        <v>0</v>
      </c>
      <c r="K83" s="61">
        <v>512283.15750300005</v>
      </c>
      <c r="M83" s="61">
        <v>22821551.249125727</v>
      </c>
      <c r="O83" s="61">
        <v>479790.1541805889</v>
      </c>
      <c r="R83" s="60">
        <f t="shared" si="15"/>
        <v>23301341.403306317</v>
      </c>
      <c r="T83" s="61">
        <v>1941778</v>
      </c>
      <c r="Z83" s="63">
        <f t="shared" si="16"/>
        <v>23638371.403306317</v>
      </c>
      <c r="AA83" s="36"/>
      <c r="AH83" s="48">
        <v>90023291</v>
      </c>
      <c r="AI83" s="86">
        <v>4312380</v>
      </c>
      <c r="AJ83" s="86">
        <v>359363</v>
      </c>
      <c r="AK83" t="s">
        <v>557</v>
      </c>
      <c r="AN83" s="15"/>
      <c r="AO83" s="61">
        <f t="shared" si="17"/>
        <v>337030</v>
      </c>
      <c r="AP83" s="61"/>
      <c r="AQ83" s="61">
        <f t="shared" si="14"/>
        <v>28082</v>
      </c>
      <c r="AT83">
        <v>13144964</v>
      </c>
      <c r="AU83" s="60">
        <f t="shared" si="18"/>
        <v>9420095.2042287253</v>
      </c>
      <c r="AV83">
        <f t="shared" si="19"/>
        <v>1884019</v>
      </c>
      <c r="AX83">
        <v>448455</v>
      </c>
      <c r="AY83">
        <v>0</v>
      </c>
      <c r="AZ83">
        <v>298830</v>
      </c>
      <c r="BB83" s="60">
        <f t="shared" si="20"/>
        <v>320320.2024000003</v>
      </c>
      <c r="BC83" s="60">
        <f t="shared" si="21"/>
        <v>0</v>
      </c>
      <c r="BD83" s="60">
        <f t="shared" si="22"/>
        <v>213453.15750300005</v>
      </c>
      <c r="BF83">
        <f t="shared" si="23"/>
        <v>64064</v>
      </c>
      <c r="BG83">
        <f t="shared" si="24"/>
        <v>0</v>
      </c>
      <c r="BH83">
        <f t="shared" si="25"/>
        <v>42691</v>
      </c>
    </row>
    <row r="84" spans="1:60" x14ac:dyDescent="0.2">
      <c r="A84">
        <v>90002453</v>
      </c>
      <c r="B84">
        <v>245</v>
      </c>
      <c r="C84" t="s">
        <v>107</v>
      </c>
      <c r="D84" s="61">
        <v>38211</v>
      </c>
      <c r="E84" s="62">
        <v>19572777.896142952</v>
      </c>
      <c r="F84" s="61">
        <v>994669.93669888272</v>
      </c>
      <c r="I84" s="61">
        <v>723018.74249999993</v>
      </c>
      <c r="J84" s="61">
        <v>0</v>
      </c>
      <c r="K84" s="61">
        <v>1953333.2717190003</v>
      </c>
      <c r="M84" s="61">
        <v>18342463.366923951</v>
      </c>
      <c r="O84" s="61">
        <v>2656455.312004766</v>
      </c>
      <c r="R84" s="60">
        <f t="shared" si="15"/>
        <v>20998918.678928718</v>
      </c>
      <c r="T84" s="61">
        <v>1749910</v>
      </c>
      <c r="Z84" s="63">
        <f t="shared" si="16"/>
        <v>17779594.678928718</v>
      </c>
      <c r="AA84" s="36"/>
      <c r="AH84" s="48">
        <v>90034101</v>
      </c>
      <c r="AI84" s="86">
        <v>2085433</v>
      </c>
      <c r="AJ84" s="86">
        <v>173785</v>
      </c>
      <c r="AK84" t="s">
        <v>558</v>
      </c>
      <c r="AN84" s="15"/>
      <c r="AO84" s="61">
        <f t="shared" si="17"/>
        <v>-3219324</v>
      </c>
      <c r="AP84" s="61"/>
      <c r="AQ84" s="61">
        <f t="shared" si="14"/>
        <v>-268280</v>
      </c>
      <c r="AT84">
        <v>11382238</v>
      </c>
      <c r="AU84" s="60">
        <f t="shared" si="18"/>
        <v>8190539.8961429521</v>
      </c>
      <c r="AV84">
        <f t="shared" si="19"/>
        <v>1638108</v>
      </c>
      <c r="AX84">
        <v>421764</v>
      </c>
      <c r="AY84">
        <v>0</v>
      </c>
      <c r="AZ84">
        <v>1139446</v>
      </c>
      <c r="BB84" s="60">
        <f t="shared" si="20"/>
        <v>301254.74249999993</v>
      </c>
      <c r="BC84" s="60">
        <f t="shared" si="21"/>
        <v>0</v>
      </c>
      <c r="BD84" s="60">
        <f t="shared" si="22"/>
        <v>813887.2717190003</v>
      </c>
      <c r="BF84">
        <f t="shared" si="23"/>
        <v>60251</v>
      </c>
      <c r="BG84">
        <f t="shared" si="24"/>
        <v>0</v>
      </c>
      <c r="BH84">
        <f t="shared" si="25"/>
        <v>162777</v>
      </c>
    </row>
    <row r="85" spans="1:60" x14ac:dyDescent="0.2">
      <c r="A85">
        <v>90002493</v>
      </c>
      <c r="B85">
        <v>249</v>
      </c>
      <c r="C85" t="s">
        <v>108</v>
      </c>
      <c r="D85" s="61">
        <v>9184</v>
      </c>
      <c r="E85" s="62">
        <v>6633146.9751078784</v>
      </c>
      <c r="F85" s="61">
        <v>3208793.5802966766</v>
      </c>
      <c r="I85" s="61">
        <v>151854.77220000001</v>
      </c>
      <c r="J85" s="61">
        <v>0</v>
      </c>
      <c r="K85" s="61">
        <v>182509.09998</v>
      </c>
      <c r="M85" s="61">
        <v>6602492.6473278785</v>
      </c>
      <c r="O85" s="61">
        <v>1004866.0786502837</v>
      </c>
      <c r="R85" s="60">
        <f t="shared" si="15"/>
        <v>7607358.7259781621</v>
      </c>
      <c r="T85" s="61">
        <v>633947</v>
      </c>
      <c r="Z85" s="63">
        <f t="shared" si="16"/>
        <v>8107393.7259781621</v>
      </c>
      <c r="AA85" s="36"/>
      <c r="AH85" s="48">
        <v>90080231</v>
      </c>
      <c r="AI85" s="86">
        <v>189281</v>
      </c>
      <c r="AJ85" s="86">
        <v>15773</v>
      </c>
      <c r="AK85" t="s">
        <v>559</v>
      </c>
      <c r="AN85" s="15"/>
      <c r="AO85" s="61">
        <f t="shared" si="17"/>
        <v>500035</v>
      </c>
      <c r="AP85" s="61"/>
      <c r="AQ85" s="61">
        <f t="shared" si="14"/>
        <v>41665</v>
      </c>
      <c r="AT85">
        <v>3860871</v>
      </c>
      <c r="AU85" s="60">
        <f t="shared" si="18"/>
        <v>2772275.9751078784</v>
      </c>
      <c r="AV85">
        <f t="shared" si="19"/>
        <v>554455</v>
      </c>
      <c r="AX85">
        <v>88585</v>
      </c>
      <c r="AY85">
        <v>0</v>
      </c>
      <c r="AZ85">
        <v>106463</v>
      </c>
      <c r="BB85" s="60">
        <f t="shared" si="20"/>
        <v>63269.772200000007</v>
      </c>
      <c r="BC85" s="60">
        <f t="shared" si="21"/>
        <v>0</v>
      </c>
      <c r="BD85" s="60">
        <f t="shared" si="22"/>
        <v>76046.099979999999</v>
      </c>
      <c r="BF85">
        <f t="shared" si="23"/>
        <v>12654</v>
      </c>
      <c r="BG85">
        <f t="shared" si="24"/>
        <v>0</v>
      </c>
      <c r="BH85">
        <f t="shared" si="25"/>
        <v>15209</v>
      </c>
    </row>
    <row r="86" spans="1:60" x14ac:dyDescent="0.2">
      <c r="A86">
        <v>90002503</v>
      </c>
      <c r="B86">
        <v>250</v>
      </c>
      <c r="C86" t="s">
        <v>109</v>
      </c>
      <c r="D86" s="61">
        <v>1749</v>
      </c>
      <c r="E86" s="62">
        <v>1121463.3074325183</v>
      </c>
      <c r="F86" s="61">
        <v>835373.05991776683</v>
      </c>
      <c r="I86" s="61">
        <v>70176.574200000003</v>
      </c>
      <c r="J86" s="61">
        <v>0</v>
      </c>
      <c r="K86" s="61">
        <v>48340.158000000003</v>
      </c>
      <c r="M86" s="61">
        <v>1143299.7236325184</v>
      </c>
      <c r="O86" s="61">
        <v>329935.20020664704</v>
      </c>
      <c r="R86" s="60">
        <f t="shared" si="15"/>
        <v>1473234.9238391654</v>
      </c>
      <c r="T86" s="61">
        <v>122770</v>
      </c>
      <c r="Z86" s="63">
        <f t="shared" si="16"/>
        <v>1085400.9238391654</v>
      </c>
      <c r="AA86" s="36"/>
      <c r="AH86" s="48">
        <v>90082421</v>
      </c>
      <c r="AI86" s="86">
        <v>350629</v>
      </c>
      <c r="AJ86" s="86">
        <v>29219</v>
      </c>
      <c r="AK86" t="s">
        <v>560</v>
      </c>
      <c r="AN86" s="15"/>
      <c r="AO86" s="61">
        <f t="shared" si="17"/>
        <v>-387834</v>
      </c>
      <c r="AP86" s="61"/>
      <c r="AQ86" s="61">
        <f t="shared" si="14"/>
        <v>-32321</v>
      </c>
      <c r="AT86">
        <v>652575</v>
      </c>
      <c r="AU86" s="60">
        <f t="shared" si="18"/>
        <v>468888.30743251834</v>
      </c>
      <c r="AV86">
        <f t="shared" si="19"/>
        <v>93778</v>
      </c>
      <c r="AX86">
        <v>40936</v>
      </c>
      <c r="AY86">
        <v>0</v>
      </c>
      <c r="AZ86">
        <v>28196</v>
      </c>
      <c r="BB86" s="60">
        <f t="shared" si="20"/>
        <v>29240.574200000003</v>
      </c>
      <c r="BC86" s="60">
        <f t="shared" si="21"/>
        <v>0</v>
      </c>
      <c r="BD86" s="60">
        <f t="shared" si="22"/>
        <v>20144.158000000003</v>
      </c>
      <c r="BF86">
        <f t="shared" si="23"/>
        <v>5848</v>
      </c>
      <c r="BG86">
        <f t="shared" si="24"/>
        <v>0</v>
      </c>
      <c r="BH86">
        <f t="shared" si="25"/>
        <v>4029</v>
      </c>
    </row>
    <row r="87" spans="1:60" x14ac:dyDescent="0.2">
      <c r="A87">
        <v>90002563</v>
      </c>
      <c r="B87">
        <v>256</v>
      </c>
      <c r="C87" t="s">
        <v>110</v>
      </c>
      <c r="D87" s="61">
        <v>1523</v>
      </c>
      <c r="E87" s="62">
        <v>1814163.0587222031</v>
      </c>
      <c r="F87" s="61">
        <v>936745.35433452902</v>
      </c>
      <c r="I87" s="61">
        <v>120016.94400000003</v>
      </c>
      <c r="J87" s="61">
        <v>0</v>
      </c>
      <c r="K87" s="61">
        <v>21669.726000000002</v>
      </c>
      <c r="M87" s="61">
        <v>1912510.2767222032</v>
      </c>
      <c r="O87" s="61">
        <v>252143.09551546117</v>
      </c>
      <c r="R87" s="60">
        <f t="shared" si="15"/>
        <v>2164653.3722376646</v>
      </c>
      <c r="T87" s="61">
        <v>180388</v>
      </c>
      <c r="Z87" s="63">
        <f t="shared" si="16"/>
        <v>2720959.3722376646</v>
      </c>
      <c r="AA87" s="36"/>
      <c r="AH87" s="48">
        <v>90053071</v>
      </c>
      <c r="AI87" s="86">
        <v>39453073</v>
      </c>
      <c r="AJ87" s="86">
        <v>3287754</v>
      </c>
      <c r="AK87" t="s">
        <v>561</v>
      </c>
      <c r="AN87" s="15"/>
      <c r="AO87" s="61">
        <f t="shared" si="17"/>
        <v>556306</v>
      </c>
      <c r="AP87" s="61"/>
      <c r="AQ87" s="61">
        <f t="shared" si="14"/>
        <v>46358</v>
      </c>
      <c r="AT87">
        <v>1056860</v>
      </c>
      <c r="AU87" s="60">
        <f t="shared" si="18"/>
        <v>757303.05872220313</v>
      </c>
      <c r="AV87">
        <f t="shared" si="19"/>
        <v>151461</v>
      </c>
      <c r="AX87">
        <v>70007</v>
      </c>
      <c r="AY87">
        <v>0</v>
      </c>
      <c r="AZ87">
        <v>12642</v>
      </c>
      <c r="BB87" s="60">
        <f t="shared" si="20"/>
        <v>50009.944000000032</v>
      </c>
      <c r="BC87" s="60">
        <f t="shared" si="21"/>
        <v>0</v>
      </c>
      <c r="BD87" s="60">
        <f t="shared" si="22"/>
        <v>9027.7260000000024</v>
      </c>
      <c r="BF87">
        <f t="shared" si="23"/>
        <v>10002</v>
      </c>
      <c r="BG87">
        <f t="shared" si="24"/>
        <v>0</v>
      </c>
      <c r="BH87">
        <f t="shared" si="25"/>
        <v>1806</v>
      </c>
    </row>
    <row r="88" spans="1:60" x14ac:dyDescent="0.2">
      <c r="A88">
        <v>90002573</v>
      </c>
      <c r="B88">
        <v>257</v>
      </c>
      <c r="C88" t="s">
        <v>111</v>
      </c>
      <c r="D88" s="61">
        <v>41154</v>
      </c>
      <c r="E88" s="62">
        <v>38887751.42996572</v>
      </c>
      <c r="F88" s="61">
        <v>-1072221.2766841317</v>
      </c>
      <c r="I88" s="61">
        <v>1462623.1599000001</v>
      </c>
      <c r="J88" s="61">
        <v>0</v>
      </c>
      <c r="K88" s="61">
        <v>1895175.4776645005</v>
      </c>
      <c r="M88" s="61">
        <v>38455199.112201221</v>
      </c>
      <c r="O88" s="61">
        <v>2490639.9534949996</v>
      </c>
      <c r="R88" s="60">
        <f t="shared" si="15"/>
        <v>40945839.065696225</v>
      </c>
      <c r="T88" s="61">
        <v>3412153</v>
      </c>
      <c r="Z88" s="63">
        <f t="shared" si="16"/>
        <v>38658815.065696225</v>
      </c>
      <c r="AA88" s="36"/>
      <c r="AH88" s="48">
        <v>90019411</v>
      </c>
      <c r="AI88" s="86">
        <v>1045515</v>
      </c>
      <c r="AJ88" s="86">
        <v>87126</v>
      </c>
      <c r="AK88" t="s">
        <v>562</v>
      </c>
      <c r="AN88" s="15"/>
      <c r="AO88" s="61">
        <f t="shared" si="17"/>
        <v>-2287024</v>
      </c>
      <c r="AP88" s="61"/>
      <c r="AQ88" s="61">
        <f t="shared" si="14"/>
        <v>-190590</v>
      </c>
      <c r="AT88">
        <v>22646589</v>
      </c>
      <c r="AU88" s="60">
        <f t="shared" si="18"/>
        <v>16241162.42996572</v>
      </c>
      <c r="AV88">
        <f t="shared" si="19"/>
        <v>3248232</v>
      </c>
      <c r="AX88">
        <v>853195</v>
      </c>
      <c r="AY88">
        <v>0</v>
      </c>
      <c r="AZ88">
        <v>1105517</v>
      </c>
      <c r="BB88" s="60">
        <f t="shared" si="20"/>
        <v>609428.15990000009</v>
      </c>
      <c r="BC88" s="60">
        <f t="shared" si="21"/>
        <v>0</v>
      </c>
      <c r="BD88" s="60">
        <f t="shared" si="22"/>
        <v>789658.47766450047</v>
      </c>
      <c r="BF88">
        <f t="shared" si="23"/>
        <v>121886</v>
      </c>
      <c r="BG88">
        <f t="shared" si="24"/>
        <v>0</v>
      </c>
      <c r="BH88">
        <f t="shared" si="25"/>
        <v>157932</v>
      </c>
    </row>
    <row r="89" spans="1:60" x14ac:dyDescent="0.2">
      <c r="A89">
        <v>90002603</v>
      </c>
      <c r="B89">
        <v>260</v>
      </c>
      <c r="C89" t="s">
        <v>112</v>
      </c>
      <c r="D89" s="61">
        <v>9689</v>
      </c>
      <c r="E89" s="62">
        <v>12376336.536191456</v>
      </c>
      <c r="F89" s="61">
        <v>5463114.2693543425</v>
      </c>
      <c r="I89" s="61">
        <v>205278.98129999998</v>
      </c>
      <c r="J89" s="61">
        <v>0</v>
      </c>
      <c r="K89" s="61">
        <v>175191.40020000003</v>
      </c>
      <c r="M89" s="61">
        <v>12406424.117291456</v>
      </c>
      <c r="O89" s="61">
        <v>1609290.730172989</v>
      </c>
      <c r="R89" s="60">
        <f t="shared" si="15"/>
        <v>14015714.847464446</v>
      </c>
      <c r="T89" s="61">
        <v>1167976</v>
      </c>
      <c r="Z89" s="63">
        <f t="shared" si="16"/>
        <v>14259869.847464446</v>
      </c>
      <c r="AA89" s="36"/>
      <c r="AH89" s="48">
        <v>90083261</v>
      </c>
      <c r="AI89" s="86">
        <v>167624</v>
      </c>
      <c r="AJ89" s="86">
        <v>13968</v>
      </c>
      <c r="AK89" t="s">
        <v>563</v>
      </c>
      <c r="AN89" s="15"/>
      <c r="AO89" s="61">
        <f t="shared" si="17"/>
        <v>244155</v>
      </c>
      <c r="AP89" s="61"/>
      <c r="AQ89" s="61">
        <f t="shared" si="14"/>
        <v>20342</v>
      </c>
      <c r="AT89">
        <v>7210602</v>
      </c>
      <c r="AU89" s="60">
        <f t="shared" si="18"/>
        <v>5165734.536191456</v>
      </c>
      <c r="AV89">
        <f t="shared" si="19"/>
        <v>1033147</v>
      </c>
      <c r="AX89">
        <v>119749</v>
      </c>
      <c r="AY89">
        <v>0</v>
      </c>
      <c r="AZ89">
        <v>102193</v>
      </c>
      <c r="BB89" s="60">
        <f t="shared" si="20"/>
        <v>85529.981299999985</v>
      </c>
      <c r="BC89" s="60">
        <f t="shared" si="21"/>
        <v>0</v>
      </c>
      <c r="BD89" s="60">
        <f t="shared" si="22"/>
        <v>72998.400200000033</v>
      </c>
      <c r="BF89">
        <f t="shared" si="23"/>
        <v>17106</v>
      </c>
      <c r="BG89">
        <f t="shared" si="24"/>
        <v>0</v>
      </c>
      <c r="BH89">
        <f t="shared" si="25"/>
        <v>14600</v>
      </c>
    </row>
    <row r="90" spans="1:60" x14ac:dyDescent="0.2">
      <c r="A90">
        <v>90002613</v>
      </c>
      <c r="B90">
        <v>261</v>
      </c>
      <c r="C90" t="s">
        <v>113</v>
      </c>
      <c r="D90" s="61">
        <v>6822</v>
      </c>
      <c r="E90" s="62">
        <v>11871769.617066497</v>
      </c>
      <c r="F90" s="61">
        <v>-524814.35613902181</v>
      </c>
      <c r="I90" s="61">
        <v>158605.72529999999</v>
      </c>
      <c r="J90" s="61">
        <v>0</v>
      </c>
      <c r="K90" s="61">
        <v>370502.30753999995</v>
      </c>
      <c r="M90" s="61">
        <v>11659873.034826497</v>
      </c>
      <c r="O90" s="61">
        <v>787459.88431075623</v>
      </c>
      <c r="R90" s="60">
        <f t="shared" si="15"/>
        <v>12447332.919137252</v>
      </c>
      <c r="T90" s="61">
        <v>1037278</v>
      </c>
      <c r="Z90" s="63">
        <f t="shared" si="16"/>
        <v>12804903.919137252</v>
      </c>
      <c r="AA90" s="36"/>
      <c r="AH90" s="48">
        <v>90053211</v>
      </c>
      <c r="AI90" s="86">
        <v>6067290</v>
      </c>
      <c r="AJ90" s="86">
        <v>505605</v>
      </c>
      <c r="AK90" t="s">
        <v>564</v>
      </c>
      <c r="AN90" s="15"/>
      <c r="AO90" s="61">
        <f t="shared" si="17"/>
        <v>357571</v>
      </c>
      <c r="AP90" s="61"/>
      <c r="AQ90" s="61">
        <f t="shared" si="14"/>
        <v>29795</v>
      </c>
      <c r="AT90">
        <v>6918912</v>
      </c>
      <c r="AU90" s="60">
        <f t="shared" si="18"/>
        <v>4952857.617066497</v>
      </c>
      <c r="AV90">
        <f t="shared" si="19"/>
        <v>990572</v>
      </c>
      <c r="AX90">
        <v>92519</v>
      </c>
      <c r="AY90">
        <v>0</v>
      </c>
      <c r="AZ90">
        <v>216125</v>
      </c>
      <c r="BB90" s="60">
        <f t="shared" si="20"/>
        <v>66086.725299999991</v>
      </c>
      <c r="BC90" s="60">
        <f t="shared" si="21"/>
        <v>0</v>
      </c>
      <c r="BD90" s="60">
        <f t="shared" si="22"/>
        <v>154377.30753999995</v>
      </c>
      <c r="BF90">
        <f t="shared" si="23"/>
        <v>13217</v>
      </c>
      <c r="BG90">
        <f t="shared" si="24"/>
        <v>0</v>
      </c>
      <c r="BH90">
        <f t="shared" si="25"/>
        <v>30875</v>
      </c>
    </row>
    <row r="91" spans="1:60" x14ac:dyDescent="0.2">
      <c r="A91">
        <v>90002633</v>
      </c>
      <c r="B91">
        <v>263</v>
      </c>
      <c r="C91" t="s">
        <v>114</v>
      </c>
      <c r="D91" s="61">
        <v>7475</v>
      </c>
      <c r="E91" s="62">
        <v>8701488.4929580539</v>
      </c>
      <c r="F91" s="61">
        <v>4688486.1087121228</v>
      </c>
      <c r="I91" s="61">
        <v>376803.19709999999</v>
      </c>
      <c r="J91" s="61">
        <v>0</v>
      </c>
      <c r="K91" s="61">
        <v>148520.9682</v>
      </c>
      <c r="M91" s="61">
        <v>8929770.7218580544</v>
      </c>
      <c r="O91" s="61">
        <v>1298064.750933276</v>
      </c>
      <c r="R91" s="60">
        <f t="shared" si="15"/>
        <v>10227835.472791331</v>
      </c>
      <c r="T91" s="61">
        <v>852320</v>
      </c>
      <c r="Z91" s="63">
        <f t="shared" si="16"/>
        <v>9864352.4727913309</v>
      </c>
      <c r="AA91" s="36"/>
      <c r="AH91" s="48">
        <v>90082081</v>
      </c>
      <c r="AI91" s="86">
        <v>1014358</v>
      </c>
      <c r="AJ91" s="86">
        <v>84529</v>
      </c>
      <c r="AK91" t="s">
        <v>565</v>
      </c>
      <c r="AN91" s="15"/>
      <c r="AO91" s="61">
        <f t="shared" si="17"/>
        <v>-363483</v>
      </c>
      <c r="AP91" s="61"/>
      <c r="AQ91" s="61">
        <f t="shared" si="14"/>
        <v>-30293</v>
      </c>
      <c r="AT91">
        <v>5068980</v>
      </c>
      <c r="AU91" s="60">
        <f t="shared" si="18"/>
        <v>3632508.4929580539</v>
      </c>
      <c r="AV91">
        <f t="shared" si="19"/>
        <v>726502</v>
      </c>
      <c r="AX91">
        <v>219800</v>
      </c>
      <c r="AY91">
        <v>0</v>
      </c>
      <c r="AZ91">
        <v>86639</v>
      </c>
      <c r="BB91" s="60">
        <f t="shared" si="20"/>
        <v>157003.19709999999</v>
      </c>
      <c r="BC91" s="60">
        <f t="shared" si="21"/>
        <v>0</v>
      </c>
      <c r="BD91" s="60">
        <f t="shared" si="22"/>
        <v>61881.968200000003</v>
      </c>
      <c r="BF91">
        <f t="shared" si="23"/>
        <v>31401</v>
      </c>
      <c r="BG91">
        <f t="shared" si="24"/>
        <v>0</v>
      </c>
      <c r="BH91">
        <f t="shared" si="25"/>
        <v>12376</v>
      </c>
    </row>
    <row r="92" spans="1:60" x14ac:dyDescent="0.2">
      <c r="A92">
        <v>90002653</v>
      </c>
      <c r="B92">
        <v>265</v>
      </c>
      <c r="C92" t="s">
        <v>115</v>
      </c>
      <c r="D92" s="61">
        <v>1035</v>
      </c>
      <c r="E92" s="62">
        <v>1834326.8278267358</v>
      </c>
      <c r="F92" s="61">
        <v>430897.04548206739</v>
      </c>
      <c r="I92" s="61">
        <v>0</v>
      </c>
      <c r="J92" s="61">
        <v>0</v>
      </c>
      <c r="K92" s="61">
        <v>60008.472000000002</v>
      </c>
      <c r="M92" s="61">
        <v>1774318.3558267357</v>
      </c>
      <c r="O92" s="61">
        <v>176058.94056914112</v>
      </c>
      <c r="R92" s="60">
        <f t="shared" si="15"/>
        <v>1950377.2963958769</v>
      </c>
      <c r="T92" s="61">
        <v>162531</v>
      </c>
      <c r="Z92" s="63">
        <f t="shared" si="16"/>
        <v>1678137.2963958769</v>
      </c>
      <c r="AA92" s="36"/>
      <c r="AH92" s="48">
        <v>90053101</v>
      </c>
      <c r="AI92" s="86">
        <v>68830</v>
      </c>
      <c r="AJ92" s="86">
        <v>5735</v>
      </c>
      <c r="AK92" t="s">
        <v>566</v>
      </c>
      <c r="AN92" s="15"/>
      <c r="AO92" s="61">
        <f t="shared" si="17"/>
        <v>-272240</v>
      </c>
      <c r="AP92" s="61"/>
      <c r="AQ92" s="61">
        <f t="shared" si="14"/>
        <v>-22686</v>
      </c>
      <c r="AT92">
        <v>1069068</v>
      </c>
      <c r="AU92" s="60">
        <f t="shared" si="18"/>
        <v>765258.8278267358</v>
      </c>
      <c r="AV92">
        <f t="shared" si="19"/>
        <v>153052</v>
      </c>
      <c r="AX92">
        <v>0</v>
      </c>
      <c r="AY92">
        <v>0</v>
      </c>
      <c r="AZ92">
        <v>35007</v>
      </c>
      <c r="BB92" s="60">
        <f t="shared" si="20"/>
        <v>0</v>
      </c>
      <c r="BC92" s="60">
        <f t="shared" si="21"/>
        <v>0</v>
      </c>
      <c r="BD92" s="60">
        <f t="shared" si="22"/>
        <v>25001.472000000002</v>
      </c>
      <c r="BF92">
        <f t="shared" si="23"/>
        <v>0</v>
      </c>
      <c r="BG92">
        <f t="shared" si="24"/>
        <v>0</v>
      </c>
      <c r="BH92">
        <f t="shared" si="25"/>
        <v>5000</v>
      </c>
    </row>
    <row r="93" spans="1:60" x14ac:dyDescent="0.2">
      <c r="A93">
        <v>90002713</v>
      </c>
      <c r="B93">
        <v>271</v>
      </c>
      <c r="C93" t="s">
        <v>116</v>
      </c>
      <c r="D93" s="61">
        <v>6766</v>
      </c>
      <c r="E93" s="62">
        <v>2750883.2239938201</v>
      </c>
      <c r="F93" s="61">
        <v>3140629.5772181698</v>
      </c>
      <c r="I93" s="61">
        <v>318461.62710000004</v>
      </c>
      <c r="J93" s="61">
        <v>0</v>
      </c>
      <c r="K93" s="61">
        <v>202603.60359000001</v>
      </c>
      <c r="M93" s="61">
        <v>2866741.2475038203</v>
      </c>
      <c r="O93" s="61">
        <v>915968.863638615</v>
      </c>
      <c r="R93" s="60">
        <f t="shared" si="15"/>
        <v>3782710.1111424351</v>
      </c>
      <c r="T93" s="61">
        <v>315226</v>
      </c>
      <c r="Z93" s="63">
        <f t="shared" si="16"/>
        <v>3534033.1111424351</v>
      </c>
      <c r="AA93" s="36"/>
      <c r="AH93" s="48">
        <v>90081441</v>
      </c>
      <c r="AI93" s="86">
        <v>68830</v>
      </c>
      <c r="AJ93" s="86">
        <v>5735</v>
      </c>
      <c r="AK93" t="s">
        <v>567</v>
      </c>
      <c r="AN93" s="15"/>
      <c r="AO93" s="61">
        <f t="shared" si="17"/>
        <v>-248677</v>
      </c>
      <c r="AP93" s="61"/>
      <c r="AQ93" s="61">
        <f t="shared" si="14"/>
        <v>-20727</v>
      </c>
      <c r="AT93">
        <v>1598443</v>
      </c>
      <c r="AU93" s="60">
        <f t="shared" si="18"/>
        <v>1152440.2239938201</v>
      </c>
      <c r="AV93">
        <f t="shared" si="19"/>
        <v>230488</v>
      </c>
      <c r="AX93">
        <v>185766</v>
      </c>
      <c r="AY93">
        <v>0</v>
      </c>
      <c r="AZ93">
        <v>118188</v>
      </c>
      <c r="BB93" s="60">
        <f t="shared" si="20"/>
        <v>132695.62710000004</v>
      </c>
      <c r="BC93" s="60">
        <f t="shared" si="21"/>
        <v>0</v>
      </c>
      <c r="BD93" s="60">
        <f t="shared" si="22"/>
        <v>84415.603590000013</v>
      </c>
      <c r="BF93">
        <f t="shared" si="23"/>
        <v>26539</v>
      </c>
      <c r="BG93">
        <f t="shared" si="24"/>
        <v>0</v>
      </c>
      <c r="BH93">
        <f t="shared" si="25"/>
        <v>16883</v>
      </c>
    </row>
    <row r="94" spans="1:60" x14ac:dyDescent="0.2">
      <c r="A94">
        <v>90002723</v>
      </c>
      <c r="B94">
        <v>272</v>
      </c>
      <c r="C94" t="s">
        <v>117</v>
      </c>
      <c r="D94" s="61">
        <v>48295</v>
      </c>
      <c r="E94" s="62">
        <v>27205221.743645959</v>
      </c>
      <c r="F94" s="61">
        <v>9859934.6323621999</v>
      </c>
      <c r="I94" s="61">
        <v>1196502.2556000003</v>
      </c>
      <c r="J94" s="61">
        <v>0</v>
      </c>
      <c r="K94" s="61">
        <v>795520.64499000018</v>
      </c>
      <c r="M94" s="61">
        <v>27606203.354255959</v>
      </c>
      <c r="O94" s="61">
        <v>3852088.2246454093</v>
      </c>
      <c r="R94" s="60">
        <f t="shared" si="15"/>
        <v>31458291.578901369</v>
      </c>
      <c r="T94" s="61">
        <v>2621524</v>
      </c>
      <c r="Z94" s="63">
        <f t="shared" si="16"/>
        <v>32248438.578901369</v>
      </c>
      <c r="AA94" s="36"/>
      <c r="AH94" s="48">
        <v>90082781</v>
      </c>
      <c r="AI94" s="86">
        <v>144908</v>
      </c>
      <c r="AJ94" s="86">
        <v>12075</v>
      </c>
      <c r="AK94" t="s">
        <v>568</v>
      </c>
      <c r="AN94" s="15"/>
      <c r="AO94" s="61">
        <f t="shared" si="17"/>
        <v>790147</v>
      </c>
      <c r="AP94" s="61"/>
      <c r="AQ94" s="61">
        <f t="shared" si="14"/>
        <v>65840</v>
      </c>
      <c r="AT94">
        <v>15825201</v>
      </c>
      <c r="AU94" s="60">
        <f t="shared" si="18"/>
        <v>11380020.743645959</v>
      </c>
      <c r="AV94">
        <f t="shared" si="19"/>
        <v>2276004</v>
      </c>
      <c r="AX94">
        <v>697963</v>
      </c>
      <c r="AY94">
        <v>0</v>
      </c>
      <c r="AZ94">
        <v>464051</v>
      </c>
      <c r="BB94" s="60">
        <f t="shared" si="20"/>
        <v>498539.25560000027</v>
      </c>
      <c r="BC94" s="60">
        <f t="shared" si="21"/>
        <v>0</v>
      </c>
      <c r="BD94" s="60">
        <f t="shared" si="22"/>
        <v>331469.64499000018</v>
      </c>
      <c r="BF94">
        <f t="shared" si="23"/>
        <v>99708</v>
      </c>
      <c r="BG94">
        <f t="shared" si="24"/>
        <v>0</v>
      </c>
      <c r="BH94">
        <f t="shared" si="25"/>
        <v>66294</v>
      </c>
    </row>
    <row r="95" spans="1:60" x14ac:dyDescent="0.2">
      <c r="A95">
        <v>90002733</v>
      </c>
      <c r="B95">
        <v>273</v>
      </c>
      <c r="C95" t="s">
        <v>118</v>
      </c>
      <c r="D95" s="61">
        <v>4011</v>
      </c>
      <c r="E95" s="62">
        <v>5018178.2600703835</v>
      </c>
      <c r="F95" s="61">
        <v>241471.83806410065</v>
      </c>
      <c r="I95" s="61">
        <v>176858.30219999998</v>
      </c>
      <c r="J95" s="61">
        <v>0</v>
      </c>
      <c r="K95" s="61">
        <v>120733.71186000001</v>
      </c>
      <c r="M95" s="61">
        <v>5074302.8504103832</v>
      </c>
      <c r="O95" s="61">
        <v>425073.06041495496</v>
      </c>
      <c r="R95" s="60">
        <f t="shared" si="15"/>
        <v>5499375.9108253382</v>
      </c>
      <c r="T95" s="61">
        <v>458281</v>
      </c>
      <c r="Z95" s="63">
        <f t="shared" si="16"/>
        <v>5306054.9108253382</v>
      </c>
      <c r="AA95" s="36"/>
      <c r="AH95" s="48">
        <v>90082591</v>
      </c>
      <c r="AI95" s="86">
        <v>615534</v>
      </c>
      <c r="AJ95" s="86">
        <v>51293</v>
      </c>
      <c r="AK95" t="s">
        <v>569</v>
      </c>
      <c r="AN95" s="15"/>
      <c r="AO95" s="61">
        <f t="shared" si="17"/>
        <v>-193321</v>
      </c>
      <c r="AP95" s="61"/>
      <c r="AQ95" s="61">
        <f t="shared" si="14"/>
        <v>-16111</v>
      </c>
      <c r="AT95">
        <v>2923571</v>
      </c>
      <c r="AU95" s="60">
        <f t="shared" si="18"/>
        <v>2094607.2600703835</v>
      </c>
      <c r="AV95">
        <f t="shared" si="19"/>
        <v>418921</v>
      </c>
      <c r="AX95">
        <v>103166</v>
      </c>
      <c r="AY95">
        <v>0</v>
      </c>
      <c r="AZ95">
        <v>70427</v>
      </c>
      <c r="BB95" s="60">
        <f t="shared" si="20"/>
        <v>73692.302199999976</v>
      </c>
      <c r="BC95" s="60">
        <f t="shared" si="21"/>
        <v>0</v>
      </c>
      <c r="BD95" s="60">
        <f t="shared" si="22"/>
        <v>50306.71186000001</v>
      </c>
      <c r="BF95">
        <f t="shared" si="23"/>
        <v>14738</v>
      </c>
      <c r="BG95">
        <f t="shared" si="24"/>
        <v>0</v>
      </c>
      <c r="BH95">
        <f t="shared" si="25"/>
        <v>10061</v>
      </c>
    </row>
    <row r="96" spans="1:60" x14ac:dyDescent="0.2">
      <c r="A96">
        <v>90002753</v>
      </c>
      <c r="B96">
        <v>275</v>
      </c>
      <c r="C96" t="s">
        <v>119</v>
      </c>
      <c r="D96" s="61">
        <v>2499</v>
      </c>
      <c r="E96" s="62">
        <v>2434282.1228516749</v>
      </c>
      <c r="F96" s="61">
        <v>1263499.7714218188</v>
      </c>
      <c r="I96" s="61">
        <v>55007.766000000003</v>
      </c>
      <c r="J96" s="61">
        <v>0</v>
      </c>
      <c r="K96" s="61">
        <v>13335.216</v>
      </c>
      <c r="M96" s="61">
        <v>2475954.6728516747</v>
      </c>
      <c r="O96" s="61">
        <v>341878.88107000769</v>
      </c>
      <c r="R96" s="60">
        <f t="shared" si="15"/>
        <v>2817833.5539216823</v>
      </c>
      <c r="T96" s="61">
        <v>234819</v>
      </c>
      <c r="Z96" s="63">
        <f t="shared" si="16"/>
        <v>2992363.5539216823</v>
      </c>
      <c r="AA96" s="36"/>
      <c r="AH96" s="48">
        <v>90024601</v>
      </c>
      <c r="AI96" s="86">
        <v>1290623</v>
      </c>
      <c r="AJ96" s="86">
        <v>107551</v>
      </c>
      <c r="AK96" t="s">
        <v>570</v>
      </c>
      <c r="AN96" s="15"/>
      <c r="AO96" s="61">
        <f t="shared" si="17"/>
        <v>174530</v>
      </c>
      <c r="AP96" s="61"/>
      <c r="AQ96" s="61">
        <f t="shared" si="14"/>
        <v>14542</v>
      </c>
      <c r="AT96">
        <v>1417696</v>
      </c>
      <c r="AU96" s="60">
        <f t="shared" si="18"/>
        <v>1016586.1228516749</v>
      </c>
      <c r="AV96">
        <f t="shared" si="19"/>
        <v>203317</v>
      </c>
      <c r="AX96">
        <v>32088</v>
      </c>
      <c r="AY96">
        <v>0</v>
      </c>
      <c r="AZ96">
        <v>7777</v>
      </c>
      <c r="BB96" s="60">
        <f t="shared" si="20"/>
        <v>22919.766000000003</v>
      </c>
      <c r="BC96" s="60">
        <f t="shared" si="21"/>
        <v>0</v>
      </c>
      <c r="BD96" s="60">
        <f t="shared" si="22"/>
        <v>5558.2160000000003</v>
      </c>
      <c r="BF96">
        <f t="shared" si="23"/>
        <v>4584</v>
      </c>
      <c r="BG96">
        <f t="shared" si="24"/>
        <v>0</v>
      </c>
      <c r="BH96">
        <f t="shared" si="25"/>
        <v>1112</v>
      </c>
    </row>
    <row r="97" spans="1:60" x14ac:dyDescent="0.2">
      <c r="A97">
        <v>90002763</v>
      </c>
      <c r="B97">
        <v>276</v>
      </c>
      <c r="C97" t="s">
        <v>120</v>
      </c>
      <c r="D97" s="61">
        <v>15136</v>
      </c>
      <c r="E97" s="62">
        <v>18445117.736880373</v>
      </c>
      <c r="F97" s="61">
        <v>5319218.9883461418</v>
      </c>
      <c r="I97" s="61">
        <v>508488.45510000014</v>
      </c>
      <c r="J97" s="61">
        <v>0</v>
      </c>
      <c r="K97" s="61">
        <v>825791.58530999999</v>
      </c>
      <c r="M97" s="61">
        <v>18127814.606670372</v>
      </c>
      <c r="O97" s="61">
        <v>661543.51753223082</v>
      </c>
      <c r="R97" s="60">
        <f t="shared" si="15"/>
        <v>18789358.124202602</v>
      </c>
      <c r="T97" s="61">
        <v>1565780</v>
      </c>
      <c r="Z97" s="63">
        <f t="shared" si="16"/>
        <v>17121976.124202602</v>
      </c>
      <c r="AA97" s="36"/>
      <c r="AH97" s="48">
        <v>90019451</v>
      </c>
      <c r="AI97" s="86">
        <v>2608079</v>
      </c>
      <c r="AJ97" s="86">
        <v>217339</v>
      </c>
      <c r="AK97" t="s">
        <v>571</v>
      </c>
      <c r="AN97" s="15"/>
      <c r="AO97" s="61">
        <f t="shared" si="17"/>
        <v>-1667382</v>
      </c>
      <c r="AP97" s="61"/>
      <c r="AQ97" s="61">
        <f t="shared" si="14"/>
        <v>-138952</v>
      </c>
      <c r="AT97">
        <v>10745700</v>
      </c>
      <c r="AU97" s="60">
        <f t="shared" si="18"/>
        <v>7699417.7368803732</v>
      </c>
      <c r="AV97">
        <f t="shared" si="19"/>
        <v>1539884</v>
      </c>
      <c r="AX97">
        <v>296618</v>
      </c>
      <c r="AY97">
        <v>0</v>
      </c>
      <c r="AZ97">
        <v>481712</v>
      </c>
      <c r="BB97" s="60">
        <f t="shared" si="20"/>
        <v>211870.45510000014</v>
      </c>
      <c r="BC97" s="60">
        <f t="shared" si="21"/>
        <v>0</v>
      </c>
      <c r="BD97" s="60">
        <f t="shared" si="22"/>
        <v>344079.58530999999</v>
      </c>
      <c r="BF97">
        <f t="shared" si="23"/>
        <v>42374</v>
      </c>
      <c r="BG97">
        <f t="shared" si="24"/>
        <v>0</v>
      </c>
      <c r="BH97">
        <f t="shared" si="25"/>
        <v>68816</v>
      </c>
    </row>
    <row r="98" spans="1:60" x14ac:dyDescent="0.2">
      <c r="A98">
        <v>90002803</v>
      </c>
      <c r="B98">
        <v>280</v>
      </c>
      <c r="C98" t="s">
        <v>121</v>
      </c>
      <c r="D98" s="61">
        <v>2015</v>
      </c>
      <c r="E98" s="62">
        <v>2965546.9802954961</v>
      </c>
      <c r="F98" s="61">
        <v>908754.24299627636</v>
      </c>
      <c r="I98" s="61">
        <v>41672.550000000003</v>
      </c>
      <c r="J98" s="61">
        <v>0</v>
      </c>
      <c r="K98" s="61">
        <v>1035146.1419999999</v>
      </c>
      <c r="M98" s="61">
        <v>1972073.3882954963</v>
      </c>
      <c r="O98" s="61">
        <v>372892.96865330101</v>
      </c>
      <c r="R98" s="60">
        <f t="shared" si="15"/>
        <v>2344966.3569487976</v>
      </c>
      <c r="T98" s="61">
        <v>195414</v>
      </c>
      <c r="Z98" s="63">
        <f t="shared" si="16"/>
        <v>2052144.3569487976</v>
      </c>
      <c r="AA98" s="36"/>
      <c r="AH98" s="48">
        <v>90016341</v>
      </c>
      <c r="AI98" s="86">
        <v>1289812</v>
      </c>
      <c r="AJ98" s="86">
        <v>107483</v>
      </c>
      <c r="AK98" t="s">
        <v>572</v>
      </c>
      <c r="AN98" s="15"/>
      <c r="AO98" s="61">
        <f t="shared" si="17"/>
        <v>-292822</v>
      </c>
      <c r="AP98" s="61"/>
      <c r="AQ98" s="61">
        <f t="shared" si="14"/>
        <v>-24404</v>
      </c>
      <c r="AT98">
        <v>1728048</v>
      </c>
      <c r="AU98" s="60">
        <f t="shared" si="18"/>
        <v>1237498.9802954961</v>
      </c>
      <c r="AV98">
        <f t="shared" si="19"/>
        <v>247500</v>
      </c>
      <c r="AX98">
        <v>24311</v>
      </c>
      <c r="AY98">
        <v>0</v>
      </c>
      <c r="AZ98">
        <v>603834</v>
      </c>
      <c r="BB98" s="60">
        <f t="shared" si="20"/>
        <v>17361.550000000003</v>
      </c>
      <c r="BC98" s="60">
        <f t="shared" si="21"/>
        <v>0</v>
      </c>
      <c r="BD98" s="60">
        <f t="shared" si="22"/>
        <v>431312.14199999988</v>
      </c>
      <c r="BF98">
        <f t="shared" si="23"/>
        <v>3472</v>
      </c>
      <c r="BG98">
        <f t="shared" si="24"/>
        <v>0</v>
      </c>
      <c r="BH98">
        <f t="shared" si="25"/>
        <v>86262</v>
      </c>
    </row>
    <row r="99" spans="1:60" x14ac:dyDescent="0.2">
      <c r="A99">
        <v>90002843</v>
      </c>
      <c r="B99">
        <v>284</v>
      </c>
      <c r="C99" t="s">
        <v>315</v>
      </c>
      <c r="D99" s="61">
        <v>2207</v>
      </c>
      <c r="E99" s="62">
        <v>1774844.4611787205</v>
      </c>
      <c r="F99" s="61">
        <v>557453.97243617882</v>
      </c>
      <c r="I99" s="61">
        <v>1310268.3171000001</v>
      </c>
      <c r="J99" s="61">
        <v>0</v>
      </c>
      <c r="K99" s="61">
        <v>48423.503100000002</v>
      </c>
      <c r="M99" s="61">
        <v>3036689.2751787202</v>
      </c>
      <c r="O99" s="61">
        <v>420351.89668467175</v>
      </c>
      <c r="R99" s="60">
        <f t="shared" si="15"/>
        <v>3457041.171863392</v>
      </c>
      <c r="T99" s="61">
        <v>288087</v>
      </c>
      <c r="Z99" s="63">
        <f t="shared" si="16"/>
        <v>4366755.171863392</v>
      </c>
      <c r="AA99" s="36"/>
      <c r="AH99" s="48">
        <v>90016351</v>
      </c>
      <c r="AI99" s="86">
        <v>2190079</v>
      </c>
      <c r="AJ99" s="86">
        <v>182502</v>
      </c>
      <c r="AK99" t="s">
        <v>573</v>
      </c>
      <c r="AN99" s="15"/>
      <c r="AO99" s="61">
        <f t="shared" si="17"/>
        <v>909714</v>
      </c>
      <c r="AP99" s="61"/>
      <c r="AQ99" s="61">
        <f t="shared" si="14"/>
        <v>75805</v>
      </c>
      <c r="AT99">
        <v>1033291</v>
      </c>
      <c r="AU99" s="60">
        <f t="shared" si="18"/>
        <v>741553.46117872046</v>
      </c>
      <c r="AV99">
        <f t="shared" si="19"/>
        <v>148311</v>
      </c>
      <c r="AX99">
        <v>764323</v>
      </c>
      <c r="AY99">
        <v>0</v>
      </c>
      <c r="AZ99">
        <v>28245</v>
      </c>
      <c r="BB99" s="60">
        <f t="shared" si="20"/>
        <v>545945.3171000001</v>
      </c>
      <c r="BC99" s="60">
        <f t="shared" si="21"/>
        <v>0</v>
      </c>
      <c r="BD99" s="60">
        <f t="shared" si="22"/>
        <v>20178.503100000002</v>
      </c>
      <c r="BF99">
        <f t="shared" si="23"/>
        <v>109189</v>
      </c>
      <c r="BG99">
        <f t="shared" si="24"/>
        <v>0</v>
      </c>
      <c r="BH99">
        <f t="shared" si="25"/>
        <v>4036</v>
      </c>
    </row>
    <row r="100" spans="1:60" x14ac:dyDescent="0.2">
      <c r="A100">
        <v>90002853</v>
      </c>
      <c r="B100">
        <v>285</v>
      </c>
      <c r="C100" t="s">
        <v>122</v>
      </c>
      <c r="D100" s="61">
        <v>50500</v>
      </c>
      <c r="E100" s="62">
        <v>9168689.3077701423</v>
      </c>
      <c r="F100" s="61">
        <v>10395600.485116221</v>
      </c>
      <c r="I100" s="61">
        <v>535575.61259999999</v>
      </c>
      <c r="J100" s="61">
        <v>0</v>
      </c>
      <c r="K100" s="61">
        <v>1539921.9896205002</v>
      </c>
      <c r="M100" s="61">
        <v>8164342.9307496417</v>
      </c>
      <c r="O100" s="61">
        <v>4087770.7214502795</v>
      </c>
      <c r="R100" s="60">
        <f t="shared" si="15"/>
        <v>12252113.65219992</v>
      </c>
      <c r="T100" s="61">
        <v>1021009</v>
      </c>
      <c r="Z100" s="63">
        <f t="shared" si="16"/>
        <v>12780365.65219992</v>
      </c>
      <c r="AA100" s="36"/>
      <c r="AH100" s="48">
        <v>90013491</v>
      </c>
      <c r="AI100" s="86">
        <v>704822</v>
      </c>
      <c r="AJ100" s="86">
        <v>58733</v>
      </c>
      <c r="AK100" t="s">
        <v>574</v>
      </c>
      <c r="AN100" s="15"/>
      <c r="AO100" s="61">
        <f t="shared" si="17"/>
        <v>528252</v>
      </c>
      <c r="AP100" s="61"/>
      <c r="AQ100" s="61">
        <f t="shared" si="14"/>
        <v>44015</v>
      </c>
      <c r="AT100">
        <v>5301856</v>
      </c>
      <c r="AU100" s="60">
        <f t="shared" si="18"/>
        <v>3866833.3077701423</v>
      </c>
      <c r="AV100">
        <f t="shared" si="19"/>
        <v>773367</v>
      </c>
      <c r="AX100">
        <v>312417</v>
      </c>
      <c r="AY100">
        <v>0</v>
      </c>
      <c r="AZ100">
        <v>898289</v>
      </c>
      <c r="BB100" s="60">
        <f t="shared" si="20"/>
        <v>223158.61259999999</v>
      </c>
      <c r="BC100" s="60">
        <f t="shared" si="21"/>
        <v>0</v>
      </c>
      <c r="BD100" s="60">
        <f t="shared" si="22"/>
        <v>641632.98962050024</v>
      </c>
      <c r="BF100">
        <f t="shared" si="23"/>
        <v>44632</v>
      </c>
      <c r="BG100">
        <f t="shared" si="24"/>
        <v>0</v>
      </c>
      <c r="BH100">
        <f t="shared" si="25"/>
        <v>128327</v>
      </c>
    </row>
    <row r="101" spans="1:60" x14ac:dyDescent="0.2">
      <c r="A101">
        <v>90002863</v>
      </c>
      <c r="B101">
        <v>286</v>
      </c>
      <c r="C101" t="s">
        <v>123</v>
      </c>
      <c r="D101" s="61">
        <v>78880</v>
      </c>
      <c r="E101" s="62">
        <v>134825.84843944572</v>
      </c>
      <c r="F101" s="61">
        <v>13678311.251551475</v>
      </c>
      <c r="I101" s="61">
        <v>1391363.0994000002</v>
      </c>
      <c r="J101" s="61">
        <v>0</v>
      </c>
      <c r="K101" s="61">
        <v>1304475.8326500002</v>
      </c>
      <c r="M101" s="61">
        <v>221713.11518944567</v>
      </c>
      <c r="O101" s="61">
        <v>7332323.0910909576</v>
      </c>
      <c r="R101" s="60">
        <f t="shared" si="15"/>
        <v>7554036.2062804028</v>
      </c>
      <c r="T101" s="61">
        <v>629503</v>
      </c>
      <c r="Z101" s="63">
        <f t="shared" si="16"/>
        <v>1885532.2062804028</v>
      </c>
      <c r="AA101" s="36"/>
      <c r="AH101" s="48">
        <v>90036811</v>
      </c>
      <c r="AI101" s="86">
        <v>1403168</v>
      </c>
      <c r="AJ101" s="86">
        <v>116930</v>
      </c>
      <c r="AK101" t="s">
        <v>575</v>
      </c>
      <c r="AN101" s="15"/>
      <c r="AO101" s="61">
        <f t="shared" si="17"/>
        <v>-5668504</v>
      </c>
      <c r="AP101" s="61"/>
      <c r="AQ101" s="61">
        <f t="shared" si="14"/>
        <v>-472381</v>
      </c>
      <c r="AT101">
        <v>5950</v>
      </c>
      <c r="AU101" s="60">
        <f t="shared" si="18"/>
        <v>128875.84843944572</v>
      </c>
      <c r="AV101">
        <f t="shared" si="19"/>
        <v>25775</v>
      </c>
      <c r="AX101">
        <v>811629</v>
      </c>
      <c r="AY101">
        <v>0</v>
      </c>
      <c r="AZ101">
        <v>760942</v>
      </c>
      <c r="BB101" s="60">
        <f t="shared" si="20"/>
        <v>579734.09940000018</v>
      </c>
      <c r="BC101" s="60">
        <f t="shared" si="21"/>
        <v>0</v>
      </c>
      <c r="BD101" s="60">
        <f t="shared" si="22"/>
        <v>543533.83265000023</v>
      </c>
      <c r="BF101">
        <f t="shared" si="23"/>
        <v>115947</v>
      </c>
      <c r="BG101">
        <f t="shared" si="24"/>
        <v>0</v>
      </c>
      <c r="BH101">
        <f t="shared" si="25"/>
        <v>108707</v>
      </c>
    </row>
    <row r="102" spans="1:60" x14ac:dyDescent="0.2">
      <c r="A102">
        <v>90002873</v>
      </c>
      <c r="B102">
        <v>287</v>
      </c>
      <c r="C102" t="s">
        <v>124</v>
      </c>
      <c r="D102" s="61">
        <v>6199</v>
      </c>
      <c r="E102" s="62">
        <v>6427000.6707923468</v>
      </c>
      <c r="F102" s="61">
        <v>2169995.2849987107</v>
      </c>
      <c r="I102" s="61">
        <v>1172082.1413000003</v>
      </c>
      <c r="J102" s="61">
        <v>0</v>
      </c>
      <c r="K102" s="61">
        <v>131768.60310000001</v>
      </c>
      <c r="M102" s="61">
        <v>7467314.2089923471</v>
      </c>
      <c r="O102" s="61">
        <v>1079235.6810282054</v>
      </c>
      <c r="R102" s="60">
        <f t="shared" si="15"/>
        <v>8546549.890020553</v>
      </c>
      <c r="T102" s="61">
        <v>712212</v>
      </c>
      <c r="Z102" s="63">
        <f t="shared" si="16"/>
        <v>9166532.890020553</v>
      </c>
      <c r="AA102" s="36"/>
      <c r="AH102" s="48">
        <v>90053381</v>
      </c>
      <c r="AI102" s="86">
        <v>68830</v>
      </c>
      <c r="AJ102" s="86">
        <v>5735</v>
      </c>
      <c r="AK102" t="s">
        <v>576</v>
      </c>
      <c r="AN102" s="15"/>
      <c r="AO102" s="61">
        <f t="shared" si="17"/>
        <v>619983</v>
      </c>
      <c r="AP102" s="61"/>
      <c r="AQ102" s="61">
        <f t="shared" si="14"/>
        <v>51659</v>
      </c>
      <c r="AT102">
        <v>3743369</v>
      </c>
      <c r="AU102" s="60">
        <f t="shared" si="18"/>
        <v>2683631.6707923468</v>
      </c>
      <c r="AV102">
        <f t="shared" si="19"/>
        <v>536726</v>
      </c>
      <c r="AX102">
        <v>683718</v>
      </c>
      <c r="AY102">
        <v>0</v>
      </c>
      <c r="AZ102">
        <v>76867</v>
      </c>
      <c r="BB102" s="60">
        <f t="shared" si="20"/>
        <v>488364.14130000025</v>
      </c>
      <c r="BC102" s="60">
        <f t="shared" si="21"/>
        <v>0</v>
      </c>
      <c r="BD102" s="60">
        <f t="shared" si="22"/>
        <v>54901.603100000008</v>
      </c>
      <c r="BF102">
        <f t="shared" si="23"/>
        <v>97673</v>
      </c>
      <c r="BG102">
        <f t="shared" si="24"/>
        <v>0</v>
      </c>
      <c r="BH102">
        <f t="shared" si="25"/>
        <v>10980</v>
      </c>
    </row>
    <row r="103" spans="1:60" x14ac:dyDescent="0.2">
      <c r="A103">
        <v>90002883</v>
      </c>
      <c r="B103">
        <v>288</v>
      </c>
      <c r="C103" t="s">
        <v>125</v>
      </c>
      <c r="D103" s="61">
        <v>6368</v>
      </c>
      <c r="E103" s="62">
        <v>7073024.2424462968</v>
      </c>
      <c r="F103" s="61">
        <v>2341979.7161365654</v>
      </c>
      <c r="I103" s="61">
        <v>75093.935100000002</v>
      </c>
      <c r="J103" s="61">
        <v>0</v>
      </c>
      <c r="K103" s="61">
        <v>722101.94640000002</v>
      </c>
      <c r="M103" s="61">
        <v>6426016.2311462965</v>
      </c>
      <c r="O103" s="61">
        <v>931100.56052548601</v>
      </c>
      <c r="R103" s="60">
        <f t="shared" si="15"/>
        <v>7357116.7916717827</v>
      </c>
      <c r="T103" s="61">
        <v>613093</v>
      </c>
      <c r="Z103" s="63">
        <f t="shared" si="16"/>
        <v>7681391.7916717827</v>
      </c>
      <c r="AA103" s="36"/>
      <c r="AH103" s="48">
        <v>90083371</v>
      </c>
      <c r="AI103" s="86">
        <v>192097</v>
      </c>
      <c r="AJ103" s="86">
        <v>16007</v>
      </c>
      <c r="AK103" t="s">
        <v>577</v>
      </c>
      <c r="AN103" s="15"/>
      <c r="AO103" s="61">
        <f t="shared" si="17"/>
        <v>324275</v>
      </c>
      <c r="AP103" s="61"/>
      <c r="AQ103" s="61">
        <f t="shared" si="14"/>
        <v>27019</v>
      </c>
      <c r="AT103">
        <v>4120060</v>
      </c>
      <c r="AU103" s="60">
        <f t="shared" si="18"/>
        <v>2952964.2424462968</v>
      </c>
      <c r="AV103">
        <f t="shared" si="19"/>
        <v>590593</v>
      </c>
      <c r="AX103">
        <v>43806</v>
      </c>
      <c r="AY103">
        <v>0</v>
      </c>
      <c r="AZ103">
        <v>421225</v>
      </c>
      <c r="BB103" s="60">
        <f t="shared" si="20"/>
        <v>31287.935100000002</v>
      </c>
      <c r="BC103" s="60">
        <f t="shared" si="21"/>
        <v>0</v>
      </c>
      <c r="BD103" s="60">
        <f t="shared" si="22"/>
        <v>300876.94640000002</v>
      </c>
      <c r="BF103">
        <f t="shared" si="23"/>
        <v>6258</v>
      </c>
      <c r="BG103">
        <f t="shared" si="24"/>
        <v>0</v>
      </c>
      <c r="BH103">
        <f t="shared" si="25"/>
        <v>60175</v>
      </c>
    </row>
    <row r="104" spans="1:60" x14ac:dyDescent="0.2">
      <c r="A104">
        <v>90002903</v>
      </c>
      <c r="B104">
        <v>290</v>
      </c>
      <c r="C104" t="s">
        <v>126</v>
      </c>
      <c r="D104" s="61">
        <v>7582</v>
      </c>
      <c r="E104" s="62">
        <v>7302906.6441386882</v>
      </c>
      <c r="F104" s="61">
        <v>2696465.0706437486</v>
      </c>
      <c r="I104" s="61">
        <v>55007.766000000003</v>
      </c>
      <c r="J104" s="61">
        <v>0</v>
      </c>
      <c r="K104" s="61">
        <v>101681.022</v>
      </c>
      <c r="M104" s="61">
        <v>7256233.3881386882</v>
      </c>
      <c r="O104" s="61">
        <v>1120105.9567638286</v>
      </c>
      <c r="R104" s="60">
        <f t="shared" si="15"/>
        <v>8376339.3449025173</v>
      </c>
      <c r="T104" s="61">
        <v>698028</v>
      </c>
      <c r="Z104" s="63">
        <f t="shared" si="16"/>
        <v>8179281.3449025173</v>
      </c>
      <c r="AA104" s="36"/>
      <c r="AH104" s="48">
        <v>90082571</v>
      </c>
      <c r="AI104" s="86">
        <v>267372</v>
      </c>
      <c r="AJ104" s="86">
        <v>22280</v>
      </c>
      <c r="AK104" t="s">
        <v>578</v>
      </c>
      <c r="AN104" s="15"/>
      <c r="AO104" s="61">
        <f t="shared" si="17"/>
        <v>-197058</v>
      </c>
      <c r="AP104" s="61"/>
      <c r="AQ104" s="61">
        <f t="shared" si="14"/>
        <v>-16423</v>
      </c>
      <c r="AT104">
        <v>4253039</v>
      </c>
      <c r="AU104" s="60">
        <f t="shared" si="18"/>
        <v>3049867.6441386882</v>
      </c>
      <c r="AV104">
        <f t="shared" si="19"/>
        <v>609974</v>
      </c>
      <c r="AX104">
        <v>32088</v>
      </c>
      <c r="AY104">
        <v>0</v>
      </c>
      <c r="AZ104">
        <v>59311</v>
      </c>
      <c r="BB104" s="60">
        <f t="shared" si="20"/>
        <v>22919.766000000003</v>
      </c>
      <c r="BC104" s="60">
        <f t="shared" si="21"/>
        <v>0</v>
      </c>
      <c r="BD104" s="60">
        <f t="shared" si="22"/>
        <v>42370.021999999997</v>
      </c>
      <c r="BF104">
        <f t="shared" si="23"/>
        <v>4584</v>
      </c>
      <c r="BG104">
        <f t="shared" si="24"/>
        <v>0</v>
      </c>
      <c r="BH104">
        <f t="shared" si="25"/>
        <v>8474</v>
      </c>
    </row>
    <row r="105" spans="1:60" x14ac:dyDescent="0.2">
      <c r="A105">
        <v>90002913</v>
      </c>
      <c r="B105">
        <v>291</v>
      </c>
      <c r="C105" t="s">
        <v>127</v>
      </c>
      <c r="D105" s="61">
        <v>2092</v>
      </c>
      <c r="E105" s="62">
        <v>2354394.4732304616</v>
      </c>
      <c r="F105" s="61">
        <v>342560.59364255448</v>
      </c>
      <c r="I105" s="61">
        <v>21669.726000000002</v>
      </c>
      <c r="J105" s="61">
        <v>0</v>
      </c>
      <c r="K105" s="61">
        <v>13335.216</v>
      </c>
      <c r="M105" s="61">
        <v>2362728.9832304614</v>
      </c>
      <c r="O105" s="61">
        <v>326137.03942595853</v>
      </c>
      <c r="R105" s="60">
        <f t="shared" si="15"/>
        <v>2688866.0226564198</v>
      </c>
      <c r="T105" s="61">
        <v>224072</v>
      </c>
      <c r="Z105" s="63">
        <f t="shared" si="16"/>
        <v>2806975.0226564198</v>
      </c>
      <c r="AA105" s="36"/>
      <c r="AH105" s="48">
        <v>90020251</v>
      </c>
      <c r="AI105" s="86">
        <v>213067</v>
      </c>
      <c r="AJ105" s="86">
        <v>17755</v>
      </c>
      <c r="AK105" t="s">
        <v>579</v>
      </c>
      <c r="AN105" s="15"/>
      <c r="AO105" s="61">
        <f t="shared" si="17"/>
        <v>118109</v>
      </c>
      <c r="AP105" s="61"/>
      <c r="AQ105" s="61">
        <f t="shared" si="14"/>
        <v>9840</v>
      </c>
      <c r="AT105">
        <v>1371468</v>
      </c>
      <c r="AU105" s="60">
        <f t="shared" si="18"/>
        <v>982926.47323046159</v>
      </c>
      <c r="AV105">
        <f t="shared" si="19"/>
        <v>196585</v>
      </c>
      <c r="AX105">
        <v>12642</v>
      </c>
      <c r="AY105">
        <v>0</v>
      </c>
      <c r="AZ105">
        <v>7777</v>
      </c>
      <c r="BB105" s="60">
        <f t="shared" si="20"/>
        <v>9027.7260000000024</v>
      </c>
      <c r="BC105" s="60">
        <f t="shared" si="21"/>
        <v>0</v>
      </c>
      <c r="BD105" s="60">
        <f t="shared" si="22"/>
        <v>5558.2160000000003</v>
      </c>
      <c r="BF105">
        <f t="shared" si="23"/>
        <v>1806</v>
      </c>
      <c r="BG105">
        <f t="shared" si="24"/>
        <v>0</v>
      </c>
      <c r="BH105">
        <f t="shared" si="25"/>
        <v>1112</v>
      </c>
    </row>
    <row r="106" spans="1:60" x14ac:dyDescent="0.2">
      <c r="A106">
        <v>90002973</v>
      </c>
      <c r="B106">
        <v>297</v>
      </c>
      <c r="C106" t="s">
        <v>128</v>
      </c>
      <c r="D106" s="61">
        <v>124021</v>
      </c>
      <c r="E106" s="62">
        <v>30736613.029273842</v>
      </c>
      <c r="F106" s="61">
        <v>24339828.614026677</v>
      </c>
      <c r="I106" s="61">
        <v>1954775.9754000008</v>
      </c>
      <c r="J106" s="61">
        <v>0</v>
      </c>
      <c r="K106" s="61">
        <v>4967973.4621514976</v>
      </c>
      <c r="M106" s="61">
        <v>27723415.542522345</v>
      </c>
      <c r="O106" s="61">
        <v>12193100.272455517</v>
      </c>
      <c r="R106" s="60">
        <f t="shared" si="15"/>
        <v>39916515.814977862</v>
      </c>
      <c r="T106" s="61">
        <v>3326376</v>
      </c>
      <c r="Z106" s="63">
        <f t="shared" si="16"/>
        <v>43749322.814977862</v>
      </c>
      <c r="AA106" s="36"/>
      <c r="AH106" s="48">
        <v>90014281</v>
      </c>
      <c r="AI106" s="86">
        <v>1194425</v>
      </c>
      <c r="AJ106" s="86">
        <v>99534</v>
      </c>
      <c r="AK106" t="s">
        <v>580</v>
      </c>
      <c r="AN106" s="15"/>
      <c r="AO106" s="61">
        <f t="shared" si="17"/>
        <v>3832807</v>
      </c>
      <c r="AP106" s="61"/>
      <c r="AQ106" s="61">
        <f t="shared" si="14"/>
        <v>319393</v>
      </c>
      <c r="AT106">
        <v>17815385</v>
      </c>
      <c r="AU106" s="60">
        <f t="shared" si="18"/>
        <v>12921228.029273842</v>
      </c>
      <c r="AV106">
        <f t="shared" si="19"/>
        <v>2584246</v>
      </c>
      <c r="AX106">
        <v>1140286</v>
      </c>
      <c r="AY106">
        <v>0</v>
      </c>
      <c r="AZ106">
        <v>2897986</v>
      </c>
      <c r="BB106" s="60">
        <f t="shared" si="20"/>
        <v>814489.97540000081</v>
      </c>
      <c r="BC106" s="60">
        <f t="shared" si="21"/>
        <v>0</v>
      </c>
      <c r="BD106" s="60">
        <f t="shared" si="22"/>
        <v>2069987.4621514976</v>
      </c>
      <c r="BF106">
        <f t="shared" si="23"/>
        <v>162898</v>
      </c>
      <c r="BG106">
        <f t="shared" si="24"/>
        <v>0</v>
      </c>
      <c r="BH106">
        <f t="shared" si="25"/>
        <v>413997</v>
      </c>
    </row>
    <row r="107" spans="1:60" x14ac:dyDescent="0.2">
      <c r="A107">
        <v>90003003</v>
      </c>
      <c r="B107">
        <v>300</v>
      </c>
      <c r="C107" t="s">
        <v>129</v>
      </c>
      <c r="D107" s="61">
        <v>3381</v>
      </c>
      <c r="E107" s="62">
        <v>4203463.6163774207</v>
      </c>
      <c r="F107" s="61">
        <v>1714847.6393874986</v>
      </c>
      <c r="I107" s="61">
        <v>470066.36400000018</v>
      </c>
      <c r="J107" s="61">
        <v>0</v>
      </c>
      <c r="K107" s="61">
        <v>46673.256000000001</v>
      </c>
      <c r="M107" s="61">
        <v>4626856.7243774207</v>
      </c>
      <c r="O107" s="61">
        <v>559311.1398975125</v>
      </c>
      <c r="R107" s="60">
        <f t="shared" si="15"/>
        <v>5186167.864274933</v>
      </c>
      <c r="T107" s="61">
        <v>432181</v>
      </c>
      <c r="Z107" s="63">
        <f t="shared" si="16"/>
        <v>7109558.864274933</v>
      </c>
      <c r="AA107" s="36"/>
      <c r="AH107" s="48">
        <v>90016381</v>
      </c>
      <c r="AI107" s="86">
        <v>1227444</v>
      </c>
      <c r="AJ107" s="86">
        <v>102287</v>
      </c>
      <c r="AK107" t="s">
        <v>581</v>
      </c>
      <c r="AN107" s="15"/>
      <c r="AO107" s="61">
        <f t="shared" si="17"/>
        <v>1923391</v>
      </c>
      <c r="AP107" s="61"/>
      <c r="AQ107" s="61">
        <f t="shared" si="14"/>
        <v>160280</v>
      </c>
      <c r="AT107">
        <v>2448901</v>
      </c>
      <c r="AU107" s="60">
        <f t="shared" si="18"/>
        <v>1754562.6163774207</v>
      </c>
      <c r="AV107">
        <f t="shared" si="19"/>
        <v>350913</v>
      </c>
      <c r="AX107">
        <v>274204</v>
      </c>
      <c r="AY107">
        <v>0</v>
      </c>
      <c r="AZ107">
        <v>27223</v>
      </c>
      <c r="BB107" s="60">
        <f t="shared" si="20"/>
        <v>195862.36400000018</v>
      </c>
      <c r="BC107" s="60">
        <f t="shared" si="21"/>
        <v>0</v>
      </c>
      <c r="BD107" s="60">
        <f t="shared" si="22"/>
        <v>19450.256000000001</v>
      </c>
      <c r="BF107">
        <f t="shared" si="23"/>
        <v>39172</v>
      </c>
      <c r="BG107">
        <f t="shared" si="24"/>
        <v>0</v>
      </c>
      <c r="BH107">
        <f t="shared" si="25"/>
        <v>3890</v>
      </c>
    </row>
    <row r="108" spans="1:60" x14ac:dyDescent="0.2">
      <c r="A108">
        <v>90003013</v>
      </c>
      <c r="B108">
        <v>301</v>
      </c>
      <c r="C108" t="s">
        <v>130</v>
      </c>
      <c r="D108" s="61">
        <v>19759</v>
      </c>
      <c r="E108" s="62">
        <v>11856380.579191454</v>
      </c>
      <c r="F108" s="61">
        <v>10272919.859908555</v>
      </c>
      <c r="I108" s="61">
        <v>823699.62330000009</v>
      </c>
      <c r="J108" s="61">
        <v>0</v>
      </c>
      <c r="K108" s="61">
        <v>470658.11421000009</v>
      </c>
      <c r="M108" s="61">
        <v>12209422.088281455</v>
      </c>
      <c r="O108" s="61">
        <v>3167794.2358314986</v>
      </c>
      <c r="R108" s="60">
        <f t="shared" si="15"/>
        <v>15377216.324112954</v>
      </c>
      <c r="T108" s="61">
        <v>1281435</v>
      </c>
      <c r="Z108" s="63">
        <f t="shared" si="16"/>
        <v>14332174.324112954</v>
      </c>
      <c r="AA108" s="36"/>
      <c r="AH108" s="48">
        <v>90021401</v>
      </c>
      <c r="AI108" s="86">
        <v>439989</v>
      </c>
      <c r="AJ108" s="86">
        <v>36665</v>
      </c>
      <c r="AK108" t="s">
        <v>582</v>
      </c>
      <c r="AN108" s="15"/>
      <c r="AO108" s="61">
        <f t="shared" si="17"/>
        <v>-1045042</v>
      </c>
      <c r="AP108" s="61"/>
      <c r="AQ108" s="61">
        <f t="shared" si="14"/>
        <v>-87090</v>
      </c>
      <c r="AT108">
        <v>6898010</v>
      </c>
      <c r="AU108" s="60">
        <f t="shared" si="18"/>
        <v>4958370.5791914538</v>
      </c>
      <c r="AV108">
        <f t="shared" si="19"/>
        <v>991674</v>
      </c>
      <c r="AX108">
        <v>480494</v>
      </c>
      <c r="AY108">
        <v>0</v>
      </c>
      <c r="AZ108">
        <v>274554</v>
      </c>
      <c r="BB108" s="60">
        <f t="shared" si="20"/>
        <v>343205.62330000009</v>
      </c>
      <c r="BC108" s="60">
        <f t="shared" si="21"/>
        <v>0</v>
      </c>
      <c r="BD108" s="60">
        <f t="shared" si="22"/>
        <v>196104.11421000009</v>
      </c>
      <c r="BF108">
        <f t="shared" si="23"/>
        <v>68641</v>
      </c>
      <c r="BG108">
        <f t="shared" si="24"/>
        <v>0</v>
      </c>
      <c r="BH108">
        <f t="shared" si="25"/>
        <v>39221</v>
      </c>
    </row>
    <row r="109" spans="1:60" x14ac:dyDescent="0.2">
      <c r="A109">
        <v>90003043</v>
      </c>
      <c r="B109">
        <v>304</v>
      </c>
      <c r="C109" t="s">
        <v>131</v>
      </c>
      <c r="D109" s="61">
        <v>949</v>
      </c>
      <c r="E109" s="62">
        <v>-86322.12724260609</v>
      </c>
      <c r="F109" s="61">
        <v>-72285.713669984325</v>
      </c>
      <c r="I109" s="61">
        <v>8334.51</v>
      </c>
      <c r="J109" s="61">
        <v>0</v>
      </c>
      <c r="K109" s="61">
        <v>270038.12400000001</v>
      </c>
      <c r="M109" s="61">
        <v>-348025.74124260608</v>
      </c>
      <c r="O109" s="61">
        <v>154812.16437141193</v>
      </c>
      <c r="R109" s="60">
        <f t="shared" si="15"/>
        <v>-193213.57687119415</v>
      </c>
      <c r="T109" s="61">
        <v>-16101</v>
      </c>
      <c r="Z109" s="63">
        <f t="shared" si="16"/>
        <v>-402069.57687119418</v>
      </c>
      <c r="AA109" s="36"/>
      <c r="AH109" s="48">
        <v>90021801</v>
      </c>
      <c r="AI109" s="86">
        <v>193936</v>
      </c>
      <c r="AJ109" s="86">
        <v>16160</v>
      </c>
      <c r="AK109" t="s">
        <v>583</v>
      </c>
      <c r="AN109" s="15"/>
      <c r="AO109" s="61">
        <f t="shared" si="17"/>
        <v>-208856</v>
      </c>
      <c r="AP109" s="61"/>
      <c r="AQ109" s="61">
        <f t="shared" si="14"/>
        <v>-17408</v>
      </c>
      <c r="AT109">
        <v>-51226</v>
      </c>
      <c r="AU109" s="60">
        <f t="shared" si="18"/>
        <v>-35096.12724260609</v>
      </c>
      <c r="AV109">
        <f t="shared" si="19"/>
        <v>-7019</v>
      </c>
      <c r="AX109">
        <v>4865</v>
      </c>
      <c r="AY109">
        <v>0</v>
      </c>
      <c r="AZ109">
        <v>157521</v>
      </c>
      <c r="BB109" s="60">
        <f t="shared" si="20"/>
        <v>3469.51</v>
      </c>
      <c r="BC109" s="60">
        <f t="shared" si="21"/>
        <v>0</v>
      </c>
      <c r="BD109" s="60">
        <f t="shared" si="22"/>
        <v>112517.12400000001</v>
      </c>
      <c r="BF109">
        <f t="shared" si="23"/>
        <v>694</v>
      </c>
      <c r="BG109">
        <f t="shared" si="24"/>
        <v>0</v>
      </c>
      <c r="BH109">
        <f t="shared" si="25"/>
        <v>22503</v>
      </c>
    </row>
    <row r="110" spans="1:60" x14ac:dyDescent="0.2">
      <c r="A110">
        <v>90003053</v>
      </c>
      <c r="B110">
        <v>305</v>
      </c>
      <c r="C110" t="s">
        <v>132</v>
      </c>
      <c r="D110" s="61">
        <v>15019</v>
      </c>
      <c r="E110" s="62">
        <v>14311142.739285966</v>
      </c>
      <c r="F110" s="61">
        <v>4049390.8752973094</v>
      </c>
      <c r="I110" s="61">
        <v>140186.45819999999</v>
      </c>
      <c r="J110" s="61">
        <v>0</v>
      </c>
      <c r="K110" s="61">
        <v>151771.42710000003</v>
      </c>
      <c r="M110" s="61">
        <v>14299557.770385966</v>
      </c>
      <c r="O110" s="61">
        <v>1582880.5979107521</v>
      </c>
      <c r="R110" s="60">
        <f t="shared" si="15"/>
        <v>15882438.368296718</v>
      </c>
      <c r="T110" s="61">
        <v>1323537</v>
      </c>
      <c r="Z110" s="63">
        <f t="shared" si="16"/>
        <v>15710589.368296718</v>
      </c>
      <c r="AA110" s="36"/>
      <c r="AH110" s="48">
        <v>90099231</v>
      </c>
      <c r="AI110" s="86">
        <v>404202</v>
      </c>
      <c r="AJ110" s="86">
        <v>33682</v>
      </c>
      <c r="AK110" t="s">
        <v>584</v>
      </c>
      <c r="AN110" s="15"/>
      <c r="AO110" s="61">
        <f t="shared" si="17"/>
        <v>-171849</v>
      </c>
      <c r="AP110" s="61"/>
      <c r="AQ110" s="61">
        <f t="shared" si="14"/>
        <v>-14326</v>
      </c>
      <c r="AT110">
        <v>8334326</v>
      </c>
      <c r="AU110" s="60">
        <f t="shared" si="18"/>
        <v>5976816.7392859664</v>
      </c>
      <c r="AV110">
        <f t="shared" si="19"/>
        <v>1195363</v>
      </c>
      <c r="AX110">
        <v>81774</v>
      </c>
      <c r="AY110">
        <v>0</v>
      </c>
      <c r="AZ110">
        <v>88536</v>
      </c>
      <c r="BB110" s="60">
        <f t="shared" si="20"/>
        <v>58412.458199999994</v>
      </c>
      <c r="BC110" s="60">
        <f t="shared" si="21"/>
        <v>0</v>
      </c>
      <c r="BD110" s="60">
        <f t="shared" si="22"/>
        <v>63235.42710000003</v>
      </c>
      <c r="BF110">
        <f t="shared" si="23"/>
        <v>11682</v>
      </c>
      <c r="BG110">
        <f t="shared" si="24"/>
        <v>0</v>
      </c>
      <c r="BH110">
        <f t="shared" si="25"/>
        <v>12647</v>
      </c>
    </row>
    <row r="111" spans="1:60" x14ac:dyDescent="0.2">
      <c r="A111">
        <v>90003093</v>
      </c>
      <c r="B111">
        <v>309</v>
      </c>
      <c r="C111" t="s">
        <v>133</v>
      </c>
      <c r="D111" s="61">
        <v>6409</v>
      </c>
      <c r="E111" s="62">
        <v>3692272.3892242741</v>
      </c>
      <c r="F111" s="61">
        <v>4035930.2009674953</v>
      </c>
      <c r="I111" s="61">
        <v>211696.554</v>
      </c>
      <c r="J111" s="61">
        <v>0</v>
      </c>
      <c r="K111" s="61">
        <v>152971.59654</v>
      </c>
      <c r="M111" s="61">
        <v>3750997.3466842743</v>
      </c>
      <c r="O111" s="61">
        <v>825605.8060001079</v>
      </c>
      <c r="R111" s="60">
        <f t="shared" si="15"/>
        <v>4576603.1526843822</v>
      </c>
      <c r="T111" s="61">
        <v>381384</v>
      </c>
      <c r="Z111" s="63">
        <f t="shared" si="16"/>
        <v>5053246.1526843822</v>
      </c>
      <c r="AA111" s="36"/>
      <c r="AH111" s="48">
        <v>90016391</v>
      </c>
      <c r="AI111" s="86">
        <v>5012982</v>
      </c>
      <c r="AJ111" s="86">
        <v>417742</v>
      </c>
      <c r="AK111" t="s">
        <v>585</v>
      </c>
      <c r="AN111" s="15"/>
      <c r="AO111" s="61">
        <f t="shared" si="17"/>
        <v>476643</v>
      </c>
      <c r="AP111" s="61"/>
      <c r="AQ111" s="61">
        <f t="shared" si="14"/>
        <v>39718</v>
      </c>
      <c r="AT111">
        <v>2147922</v>
      </c>
      <c r="AU111" s="60">
        <f t="shared" si="18"/>
        <v>1544350.3892242741</v>
      </c>
      <c r="AV111">
        <f t="shared" si="19"/>
        <v>308870</v>
      </c>
      <c r="AX111">
        <v>123487</v>
      </c>
      <c r="AY111">
        <v>0</v>
      </c>
      <c r="AZ111">
        <v>89236</v>
      </c>
      <c r="BB111" s="60">
        <f t="shared" si="20"/>
        <v>88209.554000000004</v>
      </c>
      <c r="BC111" s="60">
        <f t="shared" si="21"/>
        <v>0</v>
      </c>
      <c r="BD111" s="60">
        <f t="shared" si="22"/>
        <v>63735.596539999999</v>
      </c>
      <c r="BF111">
        <f t="shared" si="23"/>
        <v>17642</v>
      </c>
      <c r="BG111">
        <f t="shared" si="24"/>
        <v>0</v>
      </c>
      <c r="BH111">
        <f t="shared" si="25"/>
        <v>12747</v>
      </c>
    </row>
    <row r="112" spans="1:60" x14ac:dyDescent="0.2">
      <c r="A112">
        <v>90003123</v>
      </c>
      <c r="B112">
        <v>312</v>
      </c>
      <c r="C112" t="s">
        <v>134</v>
      </c>
      <c r="D112" s="61">
        <v>1174</v>
      </c>
      <c r="E112" s="62">
        <v>1059866.7496612919</v>
      </c>
      <c r="F112" s="61">
        <v>364223.44662075117</v>
      </c>
      <c r="I112" s="61">
        <v>46673.256000000001</v>
      </c>
      <c r="J112" s="61">
        <v>0</v>
      </c>
      <c r="K112" s="61">
        <v>26670.432000000001</v>
      </c>
      <c r="M112" s="61">
        <v>1079869.573661292</v>
      </c>
      <c r="O112" s="61">
        <v>202823.68551799006</v>
      </c>
      <c r="R112" s="60">
        <f t="shared" si="15"/>
        <v>1282693.259179282</v>
      </c>
      <c r="T112" s="61">
        <v>106891</v>
      </c>
      <c r="Z112" s="63">
        <f t="shared" si="16"/>
        <v>936866.259179282</v>
      </c>
      <c r="AA112" s="36"/>
      <c r="AH112" s="48">
        <v>90013911</v>
      </c>
      <c r="AI112" s="86">
        <v>1507851</v>
      </c>
      <c r="AJ112" s="86">
        <v>125653</v>
      </c>
      <c r="AK112" t="s">
        <v>586</v>
      </c>
      <c r="AN112" s="15"/>
      <c r="AO112" s="61">
        <f t="shared" si="17"/>
        <v>-345827</v>
      </c>
      <c r="AP112" s="61"/>
      <c r="AQ112" s="61">
        <f t="shared" si="14"/>
        <v>-28819</v>
      </c>
      <c r="AT112">
        <v>617176</v>
      </c>
      <c r="AU112" s="60">
        <f t="shared" si="18"/>
        <v>442690.74966129195</v>
      </c>
      <c r="AV112">
        <f t="shared" si="19"/>
        <v>88538</v>
      </c>
      <c r="AX112">
        <v>27223</v>
      </c>
      <c r="AY112">
        <v>0</v>
      </c>
      <c r="AZ112">
        <v>15561</v>
      </c>
      <c r="BB112" s="60">
        <f t="shared" si="20"/>
        <v>19450.256000000001</v>
      </c>
      <c r="BC112" s="60">
        <f t="shared" si="21"/>
        <v>0</v>
      </c>
      <c r="BD112" s="60">
        <f t="shared" si="22"/>
        <v>11109.432000000001</v>
      </c>
      <c r="BF112">
        <f t="shared" si="23"/>
        <v>3890</v>
      </c>
      <c r="BG112">
        <f t="shared" si="24"/>
        <v>0</v>
      </c>
      <c r="BH112">
        <f t="shared" si="25"/>
        <v>2222</v>
      </c>
    </row>
    <row r="113" spans="1:60" x14ac:dyDescent="0.2">
      <c r="A113">
        <v>90003163</v>
      </c>
      <c r="B113">
        <v>316</v>
      </c>
      <c r="C113" t="s">
        <v>135</v>
      </c>
      <c r="D113" s="61">
        <v>4114</v>
      </c>
      <c r="E113" s="62">
        <v>1306494.8243616158</v>
      </c>
      <c r="F113" s="61">
        <v>1165155.0510485235</v>
      </c>
      <c r="I113" s="61">
        <v>126684.552</v>
      </c>
      <c r="J113" s="61">
        <v>0</v>
      </c>
      <c r="K113" s="61">
        <v>233166.25176000001</v>
      </c>
      <c r="M113" s="61">
        <v>1200013.1246016158</v>
      </c>
      <c r="O113" s="61">
        <v>489172.74218167295</v>
      </c>
      <c r="R113" s="60">
        <f t="shared" si="15"/>
        <v>1689185.8667832888</v>
      </c>
      <c r="T113" s="61">
        <v>140765</v>
      </c>
      <c r="Z113" s="63">
        <f t="shared" si="16"/>
        <v>952442.86678328877</v>
      </c>
      <c r="AA113" s="36"/>
      <c r="AH113" s="48">
        <v>90016401</v>
      </c>
      <c r="AI113" s="86">
        <v>2966118</v>
      </c>
      <c r="AJ113" s="86">
        <v>247175</v>
      </c>
      <c r="AK113" t="s">
        <v>587</v>
      </c>
      <c r="AN113" s="15"/>
      <c r="AO113" s="61">
        <f t="shared" si="17"/>
        <v>-736743</v>
      </c>
      <c r="AP113" s="61"/>
      <c r="AQ113" s="61">
        <f t="shared" si="14"/>
        <v>-61398</v>
      </c>
      <c r="AT113">
        <v>758331</v>
      </c>
      <c r="AU113" s="60">
        <f t="shared" si="18"/>
        <v>548163.82436161581</v>
      </c>
      <c r="AV113">
        <f t="shared" si="19"/>
        <v>109633</v>
      </c>
      <c r="AX113">
        <v>73899</v>
      </c>
      <c r="AY113">
        <v>0</v>
      </c>
      <c r="AZ113">
        <v>136017</v>
      </c>
      <c r="BB113" s="60">
        <f t="shared" si="20"/>
        <v>52785.551999999996</v>
      </c>
      <c r="BC113" s="60">
        <f t="shared" si="21"/>
        <v>0</v>
      </c>
      <c r="BD113" s="60">
        <f t="shared" si="22"/>
        <v>97149.251760000014</v>
      </c>
      <c r="BF113">
        <f t="shared" si="23"/>
        <v>10557</v>
      </c>
      <c r="BG113">
        <f t="shared" si="24"/>
        <v>0</v>
      </c>
      <c r="BH113">
        <f t="shared" si="25"/>
        <v>19430</v>
      </c>
    </row>
    <row r="114" spans="1:60" x14ac:dyDescent="0.2">
      <c r="A114">
        <v>90003173</v>
      </c>
      <c r="B114">
        <v>317</v>
      </c>
      <c r="C114" t="s">
        <v>136</v>
      </c>
      <c r="D114" s="61">
        <v>2440</v>
      </c>
      <c r="E114" s="62">
        <v>4378274.2754937764</v>
      </c>
      <c r="F114" s="61">
        <v>1560229.5367302625</v>
      </c>
      <c r="I114" s="61">
        <v>13335.216</v>
      </c>
      <c r="J114" s="61">
        <v>0</v>
      </c>
      <c r="K114" s="61">
        <v>43339.452000000005</v>
      </c>
      <c r="M114" s="61">
        <v>4348270.0394937769</v>
      </c>
      <c r="O114" s="61">
        <v>454073.52215422242</v>
      </c>
      <c r="R114" s="60">
        <f t="shared" si="15"/>
        <v>4802343.5616479991</v>
      </c>
      <c r="T114" s="61">
        <v>400195</v>
      </c>
      <c r="Z114" s="63">
        <f t="shared" si="16"/>
        <v>4964320.5616479991</v>
      </c>
      <c r="AA114" s="36"/>
      <c r="AH114" s="48">
        <v>90022031</v>
      </c>
      <c r="AI114" s="86">
        <v>596104</v>
      </c>
      <c r="AJ114" s="86">
        <v>49674</v>
      </c>
      <c r="AK114" t="s">
        <v>588</v>
      </c>
      <c r="AN114" s="15"/>
      <c r="AO114" s="61">
        <f t="shared" si="17"/>
        <v>161977</v>
      </c>
      <c r="AP114" s="61"/>
      <c r="AQ114" s="61">
        <f t="shared" si="14"/>
        <v>13496</v>
      </c>
      <c r="AT114">
        <v>2551745</v>
      </c>
      <c r="AU114" s="60">
        <f t="shared" si="18"/>
        <v>1826529.2754937764</v>
      </c>
      <c r="AV114">
        <f t="shared" si="19"/>
        <v>365306</v>
      </c>
      <c r="AX114">
        <v>7777</v>
      </c>
      <c r="AY114">
        <v>0</v>
      </c>
      <c r="AZ114">
        <v>25284</v>
      </c>
      <c r="BB114" s="60">
        <f t="shared" si="20"/>
        <v>5558.2160000000003</v>
      </c>
      <c r="BC114" s="60">
        <f t="shared" si="21"/>
        <v>0</v>
      </c>
      <c r="BD114" s="60">
        <f t="shared" si="22"/>
        <v>18055.452000000005</v>
      </c>
      <c r="BF114">
        <f t="shared" si="23"/>
        <v>1112</v>
      </c>
      <c r="BG114">
        <f t="shared" si="24"/>
        <v>0</v>
      </c>
      <c r="BH114">
        <f t="shared" si="25"/>
        <v>3611</v>
      </c>
    </row>
    <row r="115" spans="1:60" x14ac:dyDescent="0.2">
      <c r="A115">
        <v>90003203</v>
      </c>
      <c r="B115">
        <v>320</v>
      </c>
      <c r="C115" t="s">
        <v>137</v>
      </c>
      <c r="D115" s="61">
        <v>7030</v>
      </c>
      <c r="E115" s="62">
        <v>6555594.9259534525</v>
      </c>
      <c r="F115" s="61">
        <v>2598945.1339986064</v>
      </c>
      <c r="I115" s="61">
        <v>200194.9302</v>
      </c>
      <c r="J115" s="61">
        <v>0</v>
      </c>
      <c r="K115" s="61">
        <v>188526.61620000002</v>
      </c>
      <c r="M115" s="61">
        <v>6567263.2399534527</v>
      </c>
      <c r="O115" s="61">
        <v>846868.41659459937</v>
      </c>
      <c r="R115" s="60">
        <f t="shared" si="15"/>
        <v>7414131.6565480521</v>
      </c>
      <c r="T115" s="61">
        <v>617844</v>
      </c>
      <c r="Z115" s="63">
        <f t="shared" si="16"/>
        <v>7739720.6565480521</v>
      </c>
      <c r="AA115" s="36"/>
      <c r="AH115" s="48">
        <v>90099241</v>
      </c>
      <c r="AI115" s="86">
        <v>80649</v>
      </c>
      <c r="AJ115" s="86">
        <v>6720</v>
      </c>
      <c r="AK115" t="s">
        <v>589</v>
      </c>
      <c r="AN115" s="15"/>
      <c r="AO115" s="61">
        <f t="shared" si="17"/>
        <v>325589</v>
      </c>
      <c r="AP115" s="61"/>
      <c r="AQ115" s="61">
        <f t="shared" si="14"/>
        <v>27128</v>
      </c>
      <c r="AT115">
        <v>3817618</v>
      </c>
      <c r="AU115" s="60">
        <f t="shared" si="18"/>
        <v>2737976.9259534525</v>
      </c>
      <c r="AV115">
        <f t="shared" si="19"/>
        <v>547595</v>
      </c>
      <c r="AX115">
        <v>116781</v>
      </c>
      <c r="AY115">
        <v>0</v>
      </c>
      <c r="AZ115">
        <v>109977</v>
      </c>
      <c r="BB115" s="60">
        <f t="shared" si="20"/>
        <v>83413.930200000003</v>
      </c>
      <c r="BC115" s="60">
        <f t="shared" si="21"/>
        <v>0</v>
      </c>
      <c r="BD115" s="60">
        <f t="shared" si="22"/>
        <v>78549.616200000019</v>
      </c>
      <c r="BF115">
        <f t="shared" si="23"/>
        <v>16683</v>
      </c>
      <c r="BG115">
        <f t="shared" si="24"/>
        <v>0</v>
      </c>
      <c r="BH115">
        <f t="shared" si="25"/>
        <v>15710</v>
      </c>
    </row>
    <row r="116" spans="1:60" x14ac:dyDescent="0.2">
      <c r="A116">
        <v>90003223</v>
      </c>
      <c r="B116">
        <v>322</v>
      </c>
      <c r="C116" t="s">
        <v>138</v>
      </c>
      <c r="D116" s="61">
        <v>6462</v>
      </c>
      <c r="E116" s="62">
        <v>8995530.9813777059</v>
      </c>
      <c r="F116" s="61">
        <v>2037462.1883806502</v>
      </c>
      <c r="I116" s="61">
        <v>280039.53600000008</v>
      </c>
      <c r="J116" s="61">
        <v>0</v>
      </c>
      <c r="K116" s="61">
        <v>120622.44615149999</v>
      </c>
      <c r="M116" s="61">
        <v>9154948.0712262057</v>
      </c>
      <c r="O116" s="61">
        <v>1014221.9647939951</v>
      </c>
      <c r="R116" s="60">
        <f t="shared" si="15"/>
        <v>10169170.036020201</v>
      </c>
      <c r="T116" s="61">
        <v>847431</v>
      </c>
      <c r="Z116" s="63">
        <f t="shared" si="16"/>
        <v>9762134.0360202007</v>
      </c>
      <c r="AA116" s="36"/>
      <c r="AH116" s="48">
        <v>90016411</v>
      </c>
      <c r="AI116" s="86">
        <v>1510358</v>
      </c>
      <c r="AJ116" s="86">
        <v>125860</v>
      </c>
      <c r="AK116" t="s">
        <v>590</v>
      </c>
      <c r="AN116" s="15"/>
      <c r="AO116" s="61">
        <f t="shared" si="17"/>
        <v>-407036</v>
      </c>
      <c r="AP116" s="61"/>
      <c r="AQ116" s="61">
        <f t="shared" si="14"/>
        <v>-33924</v>
      </c>
      <c r="AT116">
        <v>5241439</v>
      </c>
      <c r="AU116" s="60">
        <f t="shared" si="18"/>
        <v>3754091.9813777059</v>
      </c>
      <c r="AV116">
        <f t="shared" si="19"/>
        <v>750818</v>
      </c>
      <c r="AX116">
        <v>163359</v>
      </c>
      <c r="AY116">
        <v>0</v>
      </c>
      <c r="AZ116">
        <v>70364</v>
      </c>
      <c r="BB116" s="60">
        <f t="shared" si="20"/>
        <v>116680.53600000008</v>
      </c>
      <c r="BC116" s="60">
        <f t="shared" si="21"/>
        <v>0</v>
      </c>
      <c r="BD116" s="60">
        <f t="shared" si="22"/>
        <v>50258.446151499986</v>
      </c>
      <c r="BF116">
        <f t="shared" si="23"/>
        <v>23336</v>
      </c>
      <c r="BG116">
        <f t="shared" si="24"/>
        <v>0</v>
      </c>
      <c r="BH116">
        <f t="shared" si="25"/>
        <v>10052</v>
      </c>
    </row>
    <row r="117" spans="1:60" x14ac:dyDescent="0.2">
      <c r="A117">
        <v>90003983</v>
      </c>
      <c r="B117">
        <v>398</v>
      </c>
      <c r="C117" t="s">
        <v>139</v>
      </c>
      <c r="D117" s="61">
        <v>120693</v>
      </c>
      <c r="E117" s="62">
        <v>77472731.650112718</v>
      </c>
      <c r="F117" s="61">
        <v>24962419.790208079</v>
      </c>
      <c r="I117" s="61">
        <v>4620485.6537999986</v>
      </c>
      <c r="J117" s="61">
        <v>0</v>
      </c>
      <c r="K117" s="61">
        <v>12902499.075662997</v>
      </c>
      <c r="M117" s="61">
        <v>69190718.228249714</v>
      </c>
      <c r="O117" s="61">
        <v>10845170.104351485</v>
      </c>
      <c r="R117" s="60">
        <f t="shared" si="15"/>
        <v>80035888.332601205</v>
      </c>
      <c r="T117" s="61">
        <v>6669657</v>
      </c>
      <c r="Z117" s="63">
        <f t="shared" si="16"/>
        <v>80517619.332601205</v>
      </c>
      <c r="AA117" s="36"/>
      <c r="AH117" s="48">
        <v>90051251</v>
      </c>
      <c r="AI117" s="86">
        <v>198288</v>
      </c>
      <c r="AJ117" s="86">
        <v>16524</v>
      </c>
      <c r="AK117" t="s">
        <v>591</v>
      </c>
      <c r="AN117" s="15"/>
      <c r="AO117" s="61">
        <f t="shared" si="17"/>
        <v>481731</v>
      </c>
      <c r="AP117" s="61"/>
      <c r="AQ117" s="61">
        <f t="shared" si="14"/>
        <v>40134</v>
      </c>
      <c r="AT117">
        <v>45081190</v>
      </c>
      <c r="AU117" s="60">
        <f t="shared" si="18"/>
        <v>32391541.650112718</v>
      </c>
      <c r="AV117">
        <f t="shared" si="19"/>
        <v>6478308</v>
      </c>
      <c r="AX117">
        <v>2695280</v>
      </c>
      <c r="AY117">
        <v>0</v>
      </c>
      <c r="AZ117">
        <v>7526456</v>
      </c>
      <c r="BB117" s="60">
        <f t="shared" si="20"/>
        <v>1925205.6537999986</v>
      </c>
      <c r="BC117" s="60">
        <f t="shared" si="21"/>
        <v>0</v>
      </c>
      <c r="BD117" s="60">
        <f t="shared" si="22"/>
        <v>5376043.0756629966</v>
      </c>
      <c r="BF117">
        <f t="shared" si="23"/>
        <v>385041</v>
      </c>
      <c r="BG117">
        <f t="shared" si="24"/>
        <v>0</v>
      </c>
      <c r="BH117">
        <f t="shared" si="25"/>
        <v>1075209</v>
      </c>
    </row>
    <row r="118" spans="1:60" x14ac:dyDescent="0.2">
      <c r="A118">
        <v>90003993</v>
      </c>
      <c r="B118">
        <v>399</v>
      </c>
      <c r="C118" t="s">
        <v>140</v>
      </c>
      <c r="D118" s="61">
        <v>7682</v>
      </c>
      <c r="E118" s="62">
        <v>4241660.4882059246</v>
      </c>
      <c r="F118" s="61">
        <v>2767551.7599307499</v>
      </c>
      <c r="I118" s="61">
        <v>130101.70110000002</v>
      </c>
      <c r="J118" s="61">
        <v>0</v>
      </c>
      <c r="K118" s="61">
        <v>97005.36189</v>
      </c>
      <c r="M118" s="61">
        <v>4274756.8274159245</v>
      </c>
      <c r="O118" s="61">
        <v>605413.14445820125</v>
      </c>
      <c r="R118" s="60">
        <f t="shared" si="15"/>
        <v>4880169.9718741253</v>
      </c>
      <c r="T118" s="61">
        <v>406681</v>
      </c>
      <c r="Z118" s="63">
        <f t="shared" si="16"/>
        <v>4691060.9718741253</v>
      </c>
      <c r="AA118" s="36"/>
      <c r="AH118" s="48">
        <v>90016421</v>
      </c>
      <c r="AI118" s="86">
        <v>1837145</v>
      </c>
      <c r="AJ118" s="86">
        <v>153090</v>
      </c>
      <c r="AK118" t="s">
        <v>592</v>
      </c>
      <c r="AN118" s="15"/>
      <c r="AO118" s="61">
        <f t="shared" si="17"/>
        <v>-189109</v>
      </c>
      <c r="AP118" s="61"/>
      <c r="AQ118" s="61">
        <f t="shared" si="14"/>
        <v>-15763</v>
      </c>
      <c r="AT118">
        <v>2467220</v>
      </c>
      <c r="AU118" s="60">
        <f t="shared" si="18"/>
        <v>1774440.4882059246</v>
      </c>
      <c r="AV118">
        <f t="shared" si="19"/>
        <v>354888</v>
      </c>
      <c r="AX118">
        <v>75894</v>
      </c>
      <c r="AY118">
        <v>0</v>
      </c>
      <c r="AZ118">
        <v>56588</v>
      </c>
      <c r="BB118" s="60">
        <f t="shared" si="20"/>
        <v>54207.70110000002</v>
      </c>
      <c r="BC118" s="60">
        <f t="shared" si="21"/>
        <v>0</v>
      </c>
      <c r="BD118" s="60">
        <f t="shared" si="22"/>
        <v>40417.36189</v>
      </c>
      <c r="BF118">
        <f t="shared" si="23"/>
        <v>10842</v>
      </c>
      <c r="BG118">
        <f t="shared" si="24"/>
        <v>0</v>
      </c>
      <c r="BH118">
        <f t="shared" si="25"/>
        <v>8083</v>
      </c>
    </row>
    <row r="119" spans="1:60" x14ac:dyDescent="0.2">
      <c r="A119">
        <v>90004003</v>
      </c>
      <c r="B119">
        <v>400</v>
      </c>
      <c r="C119" t="s">
        <v>141</v>
      </c>
      <c r="D119" s="61">
        <v>8441</v>
      </c>
      <c r="E119" s="62">
        <v>10435072.77521304</v>
      </c>
      <c r="F119" s="61">
        <v>2770522.1947129918</v>
      </c>
      <c r="I119" s="61">
        <v>285290.27729999996</v>
      </c>
      <c r="J119" s="61">
        <v>0</v>
      </c>
      <c r="K119" s="61">
        <v>170024.00400000002</v>
      </c>
      <c r="M119" s="61">
        <v>10550339.04851304</v>
      </c>
      <c r="O119" s="61">
        <v>1150156.7002458111</v>
      </c>
      <c r="R119" s="60">
        <f t="shared" si="15"/>
        <v>11700495.748758851</v>
      </c>
      <c r="T119" s="61">
        <v>975041</v>
      </c>
      <c r="Z119" s="63">
        <f t="shared" si="16"/>
        <v>12967035.748758851</v>
      </c>
      <c r="AA119" s="36"/>
      <c r="AH119" s="48">
        <v>90003581</v>
      </c>
      <c r="AI119" s="86">
        <v>5325517</v>
      </c>
      <c r="AJ119" s="86">
        <v>443793</v>
      </c>
      <c r="AK119" t="s">
        <v>593</v>
      </c>
      <c r="AN119" s="15"/>
      <c r="AO119" s="61">
        <f t="shared" si="17"/>
        <v>1266540</v>
      </c>
      <c r="AP119" s="61"/>
      <c r="AQ119" s="61">
        <f t="shared" si="14"/>
        <v>105540</v>
      </c>
      <c r="AT119">
        <v>6079346</v>
      </c>
      <c r="AU119" s="60">
        <f t="shared" si="18"/>
        <v>4355726.7752130404</v>
      </c>
      <c r="AV119">
        <f t="shared" si="19"/>
        <v>871145</v>
      </c>
      <c r="AX119">
        <v>166418</v>
      </c>
      <c r="AY119">
        <v>0</v>
      </c>
      <c r="AZ119">
        <v>99183</v>
      </c>
      <c r="BB119" s="60">
        <f t="shared" si="20"/>
        <v>118872.27729999996</v>
      </c>
      <c r="BC119" s="60">
        <f t="shared" si="21"/>
        <v>0</v>
      </c>
      <c r="BD119" s="60">
        <f t="shared" si="22"/>
        <v>70841.004000000015</v>
      </c>
      <c r="BF119">
        <f t="shared" si="23"/>
        <v>23774</v>
      </c>
      <c r="BG119">
        <f t="shared" si="24"/>
        <v>0</v>
      </c>
      <c r="BH119">
        <f t="shared" si="25"/>
        <v>14168</v>
      </c>
    </row>
    <row r="120" spans="1:60" x14ac:dyDescent="0.2">
      <c r="A120">
        <v>90004023</v>
      </c>
      <c r="B120">
        <v>402</v>
      </c>
      <c r="C120" t="s">
        <v>142</v>
      </c>
      <c r="D120" s="61">
        <v>8975</v>
      </c>
      <c r="E120" s="62">
        <v>4783807.8639540188</v>
      </c>
      <c r="F120" s="61">
        <v>5024384.5343651241</v>
      </c>
      <c r="I120" s="61">
        <v>715100.9580000001</v>
      </c>
      <c r="J120" s="61">
        <v>0</v>
      </c>
      <c r="K120" s="61">
        <v>277630.86261000007</v>
      </c>
      <c r="M120" s="61">
        <v>5221277.9593440192</v>
      </c>
      <c r="O120" s="61">
        <v>1220800.8258855143</v>
      </c>
      <c r="R120" s="60">
        <f t="shared" si="15"/>
        <v>6442078.7852295339</v>
      </c>
      <c r="T120" s="61">
        <v>536840</v>
      </c>
      <c r="Z120" s="63">
        <f t="shared" si="16"/>
        <v>6592388.7852295339</v>
      </c>
      <c r="AA120" s="36"/>
      <c r="AH120" s="48">
        <v>90020281</v>
      </c>
      <c r="AI120" s="86">
        <v>625189</v>
      </c>
      <c r="AJ120" s="86">
        <v>52098</v>
      </c>
      <c r="AK120" t="s">
        <v>594</v>
      </c>
      <c r="AN120" s="15"/>
      <c r="AO120" s="61">
        <f t="shared" si="17"/>
        <v>150310</v>
      </c>
      <c r="AP120" s="61"/>
      <c r="AQ120" s="61">
        <f t="shared" si="14"/>
        <v>12521</v>
      </c>
      <c r="AT120">
        <v>2782283</v>
      </c>
      <c r="AU120" s="60">
        <f t="shared" si="18"/>
        <v>2001524.8639540188</v>
      </c>
      <c r="AV120">
        <f t="shared" si="19"/>
        <v>400305</v>
      </c>
      <c r="AX120">
        <v>417144</v>
      </c>
      <c r="AY120">
        <v>0</v>
      </c>
      <c r="AZ120">
        <v>161952</v>
      </c>
      <c r="BB120" s="60">
        <f t="shared" si="20"/>
        <v>297956.9580000001</v>
      </c>
      <c r="BC120" s="60">
        <f t="shared" si="21"/>
        <v>0</v>
      </c>
      <c r="BD120" s="60">
        <f t="shared" si="22"/>
        <v>115678.86261000007</v>
      </c>
      <c r="BF120">
        <f t="shared" si="23"/>
        <v>59591</v>
      </c>
      <c r="BG120">
        <f t="shared" si="24"/>
        <v>0</v>
      </c>
      <c r="BH120">
        <f t="shared" si="25"/>
        <v>23136</v>
      </c>
    </row>
    <row r="121" spans="1:60" x14ac:dyDescent="0.2">
      <c r="A121">
        <v>90004033</v>
      </c>
      <c r="B121">
        <v>403</v>
      </c>
      <c r="C121" t="s">
        <v>143</v>
      </c>
      <c r="D121" s="61">
        <v>2789</v>
      </c>
      <c r="E121" s="62">
        <v>2684951.5577370352</v>
      </c>
      <c r="F121" s="61">
        <v>1584852.5084293424</v>
      </c>
      <c r="I121" s="61">
        <v>50007.06</v>
      </c>
      <c r="J121" s="61">
        <v>0</v>
      </c>
      <c r="K121" s="61">
        <v>78427.739100000006</v>
      </c>
      <c r="M121" s="61">
        <v>2656530.8786370354</v>
      </c>
      <c r="O121" s="61">
        <v>483236.65652276477</v>
      </c>
      <c r="R121" s="60">
        <f t="shared" si="15"/>
        <v>3139767.5351598002</v>
      </c>
      <c r="T121" s="61">
        <v>261647</v>
      </c>
      <c r="Z121" s="63">
        <f t="shared" si="16"/>
        <v>3263525.5351598002</v>
      </c>
      <c r="AA121" s="36"/>
      <c r="AH121" s="48">
        <v>90081531</v>
      </c>
      <c r="AI121" s="86">
        <v>102827</v>
      </c>
      <c r="AJ121" s="86">
        <v>8568</v>
      </c>
      <c r="AK121" t="s">
        <v>595</v>
      </c>
      <c r="AN121" s="15"/>
      <c r="AO121" s="61">
        <f t="shared" si="17"/>
        <v>123758</v>
      </c>
      <c r="AP121" s="61"/>
      <c r="AQ121" s="61">
        <f t="shared" si="14"/>
        <v>10311</v>
      </c>
      <c r="AT121">
        <v>1563653</v>
      </c>
      <c r="AU121" s="60">
        <f t="shared" si="18"/>
        <v>1121298.5577370352</v>
      </c>
      <c r="AV121">
        <f t="shared" si="19"/>
        <v>224260</v>
      </c>
      <c r="AX121">
        <v>29169</v>
      </c>
      <c r="AY121">
        <v>0</v>
      </c>
      <c r="AZ121">
        <v>45752</v>
      </c>
      <c r="BB121" s="60">
        <f t="shared" si="20"/>
        <v>20838.059999999998</v>
      </c>
      <c r="BC121" s="60">
        <f t="shared" si="21"/>
        <v>0</v>
      </c>
      <c r="BD121" s="60">
        <f t="shared" si="22"/>
        <v>32675.739100000006</v>
      </c>
      <c r="BF121">
        <f t="shared" si="23"/>
        <v>4168</v>
      </c>
      <c r="BG121">
        <f t="shared" si="24"/>
        <v>0</v>
      </c>
      <c r="BH121">
        <f t="shared" si="25"/>
        <v>6535</v>
      </c>
    </row>
    <row r="122" spans="1:60" x14ac:dyDescent="0.2">
      <c r="A122">
        <v>90004053</v>
      </c>
      <c r="B122">
        <v>405</v>
      </c>
      <c r="C122" t="s">
        <v>144</v>
      </c>
      <c r="D122" s="61">
        <v>72988</v>
      </c>
      <c r="E122" s="62">
        <v>25914144.260946408</v>
      </c>
      <c r="F122" s="61">
        <v>11485765.870890416</v>
      </c>
      <c r="I122" s="61">
        <v>1255760.6217000003</v>
      </c>
      <c r="J122" s="61">
        <v>0</v>
      </c>
      <c r="K122" s="61">
        <v>3153596.8916819994</v>
      </c>
      <c r="M122" s="61">
        <v>24016307.990964409</v>
      </c>
      <c r="O122" s="61">
        <v>7643062.9796639159</v>
      </c>
      <c r="R122" s="60">
        <f t="shared" si="15"/>
        <v>31659370.970628325</v>
      </c>
      <c r="T122" s="61">
        <v>2638281</v>
      </c>
      <c r="Z122" s="63">
        <f t="shared" si="16"/>
        <v>28486971.970628325</v>
      </c>
      <c r="AA122" s="36"/>
      <c r="AH122" s="48">
        <v>90016431</v>
      </c>
      <c r="AI122" s="86">
        <v>2260301</v>
      </c>
      <c r="AJ122" s="86">
        <v>188353</v>
      </c>
      <c r="AK122" t="s">
        <v>596</v>
      </c>
      <c r="AN122" s="15"/>
      <c r="AO122" s="61">
        <f t="shared" si="17"/>
        <v>-3172399</v>
      </c>
      <c r="AP122" s="61"/>
      <c r="AQ122" s="61">
        <f t="shared" si="14"/>
        <v>-264372</v>
      </c>
      <c r="AT122">
        <v>15049314</v>
      </c>
      <c r="AU122" s="60">
        <f t="shared" si="18"/>
        <v>10864830.260946408</v>
      </c>
      <c r="AV122">
        <f t="shared" si="19"/>
        <v>2172966</v>
      </c>
      <c r="AX122">
        <v>732529</v>
      </c>
      <c r="AY122">
        <v>0</v>
      </c>
      <c r="AZ122">
        <v>1839600</v>
      </c>
      <c r="BB122" s="60">
        <f t="shared" si="20"/>
        <v>523231.62170000025</v>
      </c>
      <c r="BC122" s="60">
        <f t="shared" si="21"/>
        <v>0</v>
      </c>
      <c r="BD122" s="60">
        <f t="shared" si="22"/>
        <v>1313996.8916819994</v>
      </c>
      <c r="BF122">
        <f t="shared" si="23"/>
        <v>104646</v>
      </c>
      <c r="BG122">
        <f t="shared" si="24"/>
        <v>0</v>
      </c>
      <c r="BH122">
        <f t="shared" si="25"/>
        <v>262799</v>
      </c>
    </row>
    <row r="123" spans="1:60" x14ac:dyDescent="0.2">
      <c r="A123">
        <v>90004073</v>
      </c>
      <c r="B123">
        <v>407</v>
      </c>
      <c r="C123" t="s">
        <v>145</v>
      </c>
      <c r="D123" s="61">
        <v>2449</v>
      </c>
      <c r="E123" s="62">
        <v>2366911.7935191663</v>
      </c>
      <c r="F123" s="61">
        <v>1174492.3242393066</v>
      </c>
      <c r="I123" s="61">
        <v>168523.79220000003</v>
      </c>
      <c r="J123" s="61">
        <v>0</v>
      </c>
      <c r="K123" s="61">
        <v>1056607.5052500002</v>
      </c>
      <c r="M123" s="61">
        <v>1478828.0804691662</v>
      </c>
      <c r="O123" s="61">
        <v>494101.28037713713</v>
      </c>
      <c r="R123" s="60">
        <f t="shared" si="15"/>
        <v>1972929.3608463034</v>
      </c>
      <c r="T123" s="61">
        <v>164411</v>
      </c>
      <c r="Z123" s="63">
        <f t="shared" si="16"/>
        <v>1390178.3608463034</v>
      </c>
      <c r="AA123" s="36"/>
      <c r="AH123" s="48">
        <v>90099001</v>
      </c>
      <c r="AI123" s="86">
        <v>739289</v>
      </c>
      <c r="AJ123" s="86">
        <v>61607</v>
      </c>
      <c r="AK123" t="s">
        <v>597</v>
      </c>
      <c r="AN123" s="15"/>
      <c r="AO123" s="61">
        <f t="shared" si="17"/>
        <v>-582751</v>
      </c>
      <c r="AP123" s="61"/>
      <c r="AQ123" s="61">
        <f t="shared" si="14"/>
        <v>-48564</v>
      </c>
      <c r="AT123">
        <v>1378440</v>
      </c>
      <c r="AU123" s="60">
        <f t="shared" si="18"/>
        <v>988471.7935191663</v>
      </c>
      <c r="AV123">
        <f t="shared" si="19"/>
        <v>197694</v>
      </c>
      <c r="AX123">
        <v>98308</v>
      </c>
      <c r="AY123">
        <v>0</v>
      </c>
      <c r="AZ123">
        <v>616357</v>
      </c>
      <c r="BB123" s="60">
        <f t="shared" si="20"/>
        <v>70215.792200000025</v>
      </c>
      <c r="BC123" s="60">
        <f t="shared" si="21"/>
        <v>0</v>
      </c>
      <c r="BD123" s="60">
        <f t="shared" si="22"/>
        <v>440250.50525000016</v>
      </c>
      <c r="BF123">
        <f t="shared" si="23"/>
        <v>14043</v>
      </c>
      <c r="BG123">
        <f t="shared" si="24"/>
        <v>0</v>
      </c>
      <c r="BH123">
        <f t="shared" si="25"/>
        <v>88050</v>
      </c>
    </row>
    <row r="124" spans="1:60" x14ac:dyDescent="0.2">
      <c r="A124">
        <v>90004083</v>
      </c>
      <c r="B124">
        <v>408</v>
      </c>
      <c r="C124" t="s">
        <v>146</v>
      </c>
      <c r="D124" s="61">
        <v>14024</v>
      </c>
      <c r="E124" s="62">
        <v>12732713.598326808</v>
      </c>
      <c r="F124" s="61">
        <v>5804059.4497482637</v>
      </c>
      <c r="I124" s="61">
        <v>255119.35110000003</v>
      </c>
      <c r="J124" s="61">
        <v>0</v>
      </c>
      <c r="K124" s="61">
        <v>395872.55598000006</v>
      </c>
      <c r="M124" s="61">
        <v>12591960.393446809</v>
      </c>
      <c r="O124" s="61">
        <v>1473353.5859100502</v>
      </c>
      <c r="R124" s="60">
        <f t="shared" si="15"/>
        <v>14065313.979356859</v>
      </c>
      <c r="T124" s="61">
        <v>1172109</v>
      </c>
      <c r="Z124" s="63">
        <f t="shared" si="16"/>
        <v>14384047.979356859</v>
      </c>
      <c r="AA124" s="36"/>
      <c r="AH124" s="48">
        <v>90099011</v>
      </c>
      <c r="AI124" s="86">
        <v>1553615</v>
      </c>
      <c r="AJ124" s="86">
        <v>129465</v>
      </c>
      <c r="AK124" t="s">
        <v>598</v>
      </c>
      <c r="AN124" s="15"/>
      <c r="AO124" s="61">
        <f t="shared" si="17"/>
        <v>318734</v>
      </c>
      <c r="AP124" s="61"/>
      <c r="AQ124" s="61">
        <f t="shared" si="14"/>
        <v>26556</v>
      </c>
      <c r="AT124">
        <v>7414491</v>
      </c>
      <c r="AU124" s="60">
        <f t="shared" si="18"/>
        <v>5318222.5983268078</v>
      </c>
      <c r="AV124">
        <f t="shared" si="19"/>
        <v>1063645</v>
      </c>
      <c r="AX124">
        <v>148820</v>
      </c>
      <c r="AY124">
        <v>0</v>
      </c>
      <c r="AZ124">
        <v>230923</v>
      </c>
      <c r="BB124" s="60">
        <f t="shared" si="20"/>
        <v>106299.35110000003</v>
      </c>
      <c r="BC124" s="60">
        <f t="shared" si="21"/>
        <v>0</v>
      </c>
      <c r="BD124" s="60">
        <f t="shared" si="22"/>
        <v>164949.55598000006</v>
      </c>
      <c r="BF124">
        <f t="shared" si="23"/>
        <v>21260</v>
      </c>
      <c r="BG124">
        <f t="shared" si="24"/>
        <v>0</v>
      </c>
      <c r="BH124">
        <f t="shared" si="25"/>
        <v>32990</v>
      </c>
    </row>
    <row r="125" spans="1:60" x14ac:dyDescent="0.2">
      <c r="A125">
        <v>90004103</v>
      </c>
      <c r="B125">
        <v>410</v>
      </c>
      <c r="C125" t="s">
        <v>147</v>
      </c>
      <c r="D125" s="61">
        <v>18762</v>
      </c>
      <c r="E125" s="62">
        <v>17882142.963761665</v>
      </c>
      <c r="F125" s="61">
        <v>7921880.4558203872</v>
      </c>
      <c r="I125" s="61">
        <v>702515.84790000005</v>
      </c>
      <c r="J125" s="61">
        <v>0</v>
      </c>
      <c r="K125" s="61">
        <v>498767.49936150003</v>
      </c>
      <c r="M125" s="61">
        <v>18085891.312300164</v>
      </c>
      <c r="O125" s="61">
        <v>933410.69413152803</v>
      </c>
      <c r="R125" s="60">
        <f t="shared" si="15"/>
        <v>19019302.006431691</v>
      </c>
      <c r="T125" s="61">
        <v>1584942</v>
      </c>
      <c r="Z125" s="63">
        <f t="shared" si="16"/>
        <v>18357350.006431691</v>
      </c>
      <c r="AA125" s="36"/>
      <c r="AH125" s="48">
        <v>90053181</v>
      </c>
      <c r="AI125" s="86">
        <v>135287</v>
      </c>
      <c r="AJ125" s="86">
        <v>11273</v>
      </c>
      <c r="AK125" t="s">
        <v>599</v>
      </c>
      <c r="AN125" s="15"/>
      <c r="AO125" s="61">
        <f t="shared" si="17"/>
        <v>-661952</v>
      </c>
      <c r="AP125" s="61"/>
      <c r="AQ125" s="61">
        <f t="shared" si="14"/>
        <v>-55165</v>
      </c>
      <c r="AT125">
        <v>10413956</v>
      </c>
      <c r="AU125" s="60">
        <f t="shared" si="18"/>
        <v>7468186.9637616649</v>
      </c>
      <c r="AV125">
        <f t="shared" si="19"/>
        <v>1493637</v>
      </c>
      <c r="AX125">
        <v>409801</v>
      </c>
      <c r="AY125">
        <v>0</v>
      </c>
      <c r="AZ125">
        <v>290948</v>
      </c>
      <c r="BB125" s="60">
        <f t="shared" si="20"/>
        <v>292714.84790000005</v>
      </c>
      <c r="BC125" s="60">
        <f t="shared" si="21"/>
        <v>0</v>
      </c>
      <c r="BD125" s="60">
        <f t="shared" si="22"/>
        <v>207819.49936150003</v>
      </c>
      <c r="BF125">
        <f t="shared" si="23"/>
        <v>58543</v>
      </c>
      <c r="BG125">
        <f t="shared" si="24"/>
        <v>0</v>
      </c>
      <c r="BH125">
        <f t="shared" si="25"/>
        <v>41564</v>
      </c>
    </row>
    <row r="126" spans="1:60" x14ac:dyDescent="0.2">
      <c r="A126">
        <v>90004163</v>
      </c>
      <c r="B126">
        <v>416</v>
      </c>
      <c r="C126" t="s">
        <v>148</v>
      </c>
      <c r="D126" s="61">
        <v>2862</v>
      </c>
      <c r="E126" s="62">
        <v>1841372.9775331509</v>
      </c>
      <c r="F126" s="61">
        <v>1317159.1815431039</v>
      </c>
      <c r="I126" s="61">
        <v>118350.042</v>
      </c>
      <c r="J126" s="61">
        <v>0</v>
      </c>
      <c r="K126" s="61">
        <v>135702.49182</v>
      </c>
      <c r="M126" s="61">
        <v>1824020.527713151</v>
      </c>
      <c r="O126" s="61">
        <v>252732.46448026985</v>
      </c>
      <c r="R126" s="60">
        <f t="shared" si="15"/>
        <v>2076752.9921934209</v>
      </c>
      <c r="T126" s="61">
        <v>173063</v>
      </c>
      <c r="Z126" s="63">
        <f t="shared" si="16"/>
        <v>1443251.9921934209</v>
      </c>
      <c r="AA126" s="36"/>
      <c r="AH126" s="48">
        <v>90016661</v>
      </c>
      <c r="AI126" s="86">
        <v>305535</v>
      </c>
      <c r="AJ126" s="86">
        <v>25460</v>
      </c>
      <c r="AK126" t="s">
        <v>600</v>
      </c>
      <c r="AN126" s="15"/>
      <c r="AO126" s="61">
        <f t="shared" si="17"/>
        <v>-633501</v>
      </c>
      <c r="AP126" s="61"/>
      <c r="AQ126" s="61">
        <f t="shared" si="14"/>
        <v>-52794</v>
      </c>
      <c r="AT126">
        <v>1071497</v>
      </c>
      <c r="AU126" s="60">
        <f t="shared" si="18"/>
        <v>769875.97753315093</v>
      </c>
      <c r="AV126">
        <f t="shared" si="19"/>
        <v>153975</v>
      </c>
      <c r="AX126">
        <v>69041</v>
      </c>
      <c r="AY126">
        <v>0</v>
      </c>
      <c r="AZ126">
        <v>79163</v>
      </c>
      <c r="BB126" s="60">
        <f t="shared" si="20"/>
        <v>49309.042000000001</v>
      </c>
      <c r="BC126" s="60">
        <f t="shared" si="21"/>
        <v>0</v>
      </c>
      <c r="BD126" s="60">
        <f t="shared" si="22"/>
        <v>56539.491819999996</v>
      </c>
      <c r="BF126">
        <f t="shared" si="23"/>
        <v>9862</v>
      </c>
      <c r="BG126">
        <f t="shared" si="24"/>
        <v>0</v>
      </c>
      <c r="BH126">
        <f t="shared" si="25"/>
        <v>11308</v>
      </c>
    </row>
    <row r="127" spans="1:60" x14ac:dyDescent="0.2">
      <c r="A127">
        <v>90004183</v>
      </c>
      <c r="B127">
        <v>418</v>
      </c>
      <c r="C127" t="s">
        <v>149</v>
      </c>
      <c r="D127" s="61">
        <v>24711</v>
      </c>
      <c r="E127" s="62">
        <v>20731579.364648964</v>
      </c>
      <c r="F127" s="61">
        <v>1415558.459329701</v>
      </c>
      <c r="I127" s="61">
        <v>608835.95550000016</v>
      </c>
      <c r="J127" s="61">
        <v>0</v>
      </c>
      <c r="K127" s="61">
        <v>1391288.0888100001</v>
      </c>
      <c r="M127" s="61">
        <v>19949127.231338963</v>
      </c>
      <c r="O127" s="61">
        <v>1036794.5642065951</v>
      </c>
      <c r="R127" s="60">
        <f t="shared" si="15"/>
        <v>20985921.795545559</v>
      </c>
      <c r="T127" s="61">
        <v>1748827</v>
      </c>
      <c r="Z127" s="63">
        <f t="shared" si="16"/>
        <v>18531441.795545559</v>
      </c>
      <c r="AA127" s="36"/>
      <c r="AH127" s="48">
        <v>90082811</v>
      </c>
      <c r="AI127" s="86">
        <v>265665</v>
      </c>
      <c r="AJ127" s="86">
        <v>22138</v>
      </c>
      <c r="AK127" t="s">
        <v>601</v>
      </c>
      <c r="AN127" s="15"/>
      <c r="AO127" s="61">
        <f t="shared" si="17"/>
        <v>-2454480</v>
      </c>
      <c r="AP127" s="61"/>
      <c r="AQ127" s="61">
        <f t="shared" si="14"/>
        <v>-204541</v>
      </c>
      <c r="AT127">
        <v>12070646</v>
      </c>
      <c r="AU127" s="60">
        <f t="shared" si="18"/>
        <v>8660933.3646489643</v>
      </c>
      <c r="AV127">
        <f t="shared" si="19"/>
        <v>1732187</v>
      </c>
      <c r="AX127">
        <v>355152</v>
      </c>
      <c r="AY127">
        <v>0</v>
      </c>
      <c r="AZ127">
        <v>811587</v>
      </c>
      <c r="BB127" s="60">
        <f t="shared" si="20"/>
        <v>253683.95550000016</v>
      </c>
      <c r="BC127" s="60">
        <f t="shared" si="21"/>
        <v>0</v>
      </c>
      <c r="BD127" s="60">
        <f t="shared" si="22"/>
        <v>579701.0888100001</v>
      </c>
      <c r="BF127">
        <f t="shared" si="23"/>
        <v>50737</v>
      </c>
      <c r="BG127">
        <f t="shared" si="24"/>
        <v>0</v>
      </c>
      <c r="BH127">
        <f t="shared" si="25"/>
        <v>115940</v>
      </c>
    </row>
    <row r="128" spans="1:60" x14ac:dyDescent="0.2">
      <c r="A128">
        <v>90004203</v>
      </c>
      <c r="B128">
        <v>420</v>
      </c>
      <c r="C128" t="s">
        <v>150</v>
      </c>
      <c r="D128" s="61">
        <v>9049</v>
      </c>
      <c r="E128" s="62">
        <v>5102206.0239519943</v>
      </c>
      <c r="F128" s="61">
        <v>2697324.9076894466</v>
      </c>
      <c r="I128" s="61">
        <v>183359.22000000003</v>
      </c>
      <c r="J128" s="61">
        <v>0</v>
      </c>
      <c r="K128" s="61">
        <v>275863.94649000006</v>
      </c>
      <c r="M128" s="61">
        <v>5009701.297461994</v>
      </c>
      <c r="O128" s="61">
        <v>1018984.7709108035</v>
      </c>
      <c r="R128" s="60">
        <f t="shared" si="15"/>
        <v>6028686.0683727972</v>
      </c>
      <c r="T128" s="61">
        <v>502391</v>
      </c>
      <c r="Z128" s="63">
        <f t="shared" si="16"/>
        <v>4910584.0683727972</v>
      </c>
      <c r="AA128" s="36"/>
      <c r="AH128" s="48">
        <v>90016461</v>
      </c>
      <c r="AI128" s="86">
        <v>681459</v>
      </c>
      <c r="AJ128" s="86">
        <v>56784</v>
      </c>
      <c r="AK128" t="s">
        <v>602</v>
      </c>
      <c r="AN128" s="15"/>
      <c r="AO128" s="61">
        <f t="shared" si="17"/>
        <v>-1118102</v>
      </c>
      <c r="AP128" s="61"/>
      <c r="AQ128" s="61">
        <f t="shared" si="14"/>
        <v>-93177</v>
      </c>
      <c r="AT128">
        <v>2967944</v>
      </c>
      <c r="AU128" s="60">
        <f t="shared" si="18"/>
        <v>2134262.0239519943</v>
      </c>
      <c r="AV128">
        <f t="shared" si="19"/>
        <v>426852</v>
      </c>
      <c r="AX128">
        <v>106960</v>
      </c>
      <c r="AY128">
        <v>0</v>
      </c>
      <c r="AZ128">
        <v>160923</v>
      </c>
      <c r="BB128" s="60">
        <f t="shared" si="20"/>
        <v>76399.22000000003</v>
      </c>
      <c r="BC128" s="60">
        <f t="shared" si="21"/>
        <v>0</v>
      </c>
      <c r="BD128" s="60">
        <f t="shared" si="22"/>
        <v>114940.94649000006</v>
      </c>
      <c r="BF128">
        <f t="shared" si="23"/>
        <v>15280</v>
      </c>
      <c r="BG128">
        <f t="shared" si="24"/>
        <v>0</v>
      </c>
      <c r="BH128">
        <f t="shared" si="25"/>
        <v>22988</v>
      </c>
    </row>
    <row r="129" spans="1:60" x14ac:dyDescent="0.2">
      <c r="A129">
        <v>90004213</v>
      </c>
      <c r="B129">
        <v>421</v>
      </c>
      <c r="C129" t="s">
        <v>151</v>
      </c>
      <c r="D129" s="61">
        <v>682</v>
      </c>
      <c r="E129" s="62">
        <v>1404017.4127109579</v>
      </c>
      <c r="F129" s="61">
        <v>167526.14049285828</v>
      </c>
      <c r="I129" s="61">
        <v>0</v>
      </c>
      <c r="J129" s="61">
        <v>0</v>
      </c>
      <c r="K129" s="61">
        <v>5084.0510999999997</v>
      </c>
      <c r="M129" s="61">
        <v>1398933.3616109579</v>
      </c>
      <c r="O129" s="61">
        <v>136562.09001982777</v>
      </c>
      <c r="R129" s="60">
        <f t="shared" si="15"/>
        <v>1535495.4516307856</v>
      </c>
      <c r="T129" s="61">
        <v>127958</v>
      </c>
      <c r="Z129" s="63">
        <f t="shared" si="16"/>
        <v>1407386.4516307856</v>
      </c>
      <c r="AA129" s="36"/>
      <c r="AH129" s="48">
        <v>90053241</v>
      </c>
      <c r="AI129" s="86">
        <v>127335</v>
      </c>
      <c r="AJ129" s="86">
        <v>10611</v>
      </c>
      <c r="AK129" t="s">
        <v>603</v>
      </c>
      <c r="AN129" s="15"/>
      <c r="AO129" s="61">
        <f t="shared" si="17"/>
        <v>-128109</v>
      </c>
      <c r="AP129" s="61"/>
      <c r="AQ129" s="61">
        <f t="shared" si="14"/>
        <v>-10676</v>
      </c>
      <c r="AT129">
        <v>818384</v>
      </c>
      <c r="AU129" s="60">
        <f t="shared" si="18"/>
        <v>585633.41271095793</v>
      </c>
      <c r="AV129">
        <f t="shared" si="19"/>
        <v>117127</v>
      </c>
      <c r="AX129">
        <v>0</v>
      </c>
      <c r="AY129">
        <v>0</v>
      </c>
      <c r="AZ129">
        <v>2968</v>
      </c>
      <c r="BB129" s="60">
        <f t="shared" si="20"/>
        <v>0</v>
      </c>
      <c r="BC129" s="60">
        <f t="shared" si="21"/>
        <v>0</v>
      </c>
      <c r="BD129" s="60">
        <f t="shared" si="22"/>
        <v>2116.0510999999997</v>
      </c>
      <c r="BF129">
        <f t="shared" si="23"/>
        <v>0</v>
      </c>
      <c r="BG129">
        <f t="shared" si="24"/>
        <v>0</v>
      </c>
      <c r="BH129">
        <f t="shared" si="25"/>
        <v>423</v>
      </c>
    </row>
    <row r="130" spans="1:60" x14ac:dyDescent="0.2">
      <c r="A130">
        <v>90004223</v>
      </c>
      <c r="B130">
        <v>422</v>
      </c>
      <c r="C130" t="s">
        <v>152</v>
      </c>
      <c r="D130" s="61">
        <v>10228</v>
      </c>
      <c r="E130" s="62">
        <v>6409315.3045020457</v>
      </c>
      <c r="F130" s="61">
        <v>3895192.7846473777</v>
      </c>
      <c r="I130" s="61">
        <v>397306.09169999999</v>
      </c>
      <c r="J130" s="61">
        <v>0</v>
      </c>
      <c r="K130" s="61">
        <v>296791.90110000002</v>
      </c>
      <c r="M130" s="61">
        <v>6509829.4951020461</v>
      </c>
      <c r="O130" s="61">
        <v>1488954.8554644086</v>
      </c>
      <c r="R130" s="60">
        <f t="shared" si="15"/>
        <v>7998784.3505664542</v>
      </c>
      <c r="T130" s="61">
        <v>666565</v>
      </c>
      <c r="Z130" s="63">
        <f t="shared" si="16"/>
        <v>7847929.3505664542</v>
      </c>
      <c r="AA130" s="36"/>
      <c r="AH130" s="48">
        <v>90051341</v>
      </c>
      <c r="AI130" s="86">
        <v>73420</v>
      </c>
      <c r="AJ130" s="86">
        <v>6118</v>
      </c>
      <c r="AK130" t="s">
        <v>604</v>
      </c>
      <c r="AN130" s="15"/>
      <c r="AO130" s="61">
        <f t="shared" si="17"/>
        <v>-150855</v>
      </c>
      <c r="AP130" s="61"/>
      <c r="AQ130" s="61">
        <f t="shared" ref="AQ130:AQ193" si="26">_xlfn.IFNA(INDEX($AJ$2:$AJ$742,MATCH(A130,$AH$2:$AH$742,0),1,1),0)</f>
        <v>-12575</v>
      </c>
      <c r="AT130">
        <v>3729341</v>
      </c>
      <c r="AU130" s="60">
        <f t="shared" si="18"/>
        <v>2679974.3045020457</v>
      </c>
      <c r="AV130">
        <f t="shared" si="19"/>
        <v>535995</v>
      </c>
      <c r="AX130">
        <v>231763</v>
      </c>
      <c r="AY130">
        <v>0</v>
      </c>
      <c r="AZ130">
        <v>173131</v>
      </c>
      <c r="BB130" s="60">
        <f t="shared" si="20"/>
        <v>165543.09169999999</v>
      </c>
      <c r="BC130" s="60">
        <f t="shared" si="21"/>
        <v>0</v>
      </c>
      <c r="BD130" s="60">
        <f t="shared" si="22"/>
        <v>123660.90110000002</v>
      </c>
      <c r="BF130">
        <f t="shared" si="23"/>
        <v>33109</v>
      </c>
      <c r="BG130">
        <f t="shared" si="24"/>
        <v>0</v>
      </c>
      <c r="BH130">
        <f t="shared" si="25"/>
        <v>24732</v>
      </c>
    </row>
    <row r="131" spans="1:60" x14ac:dyDescent="0.2">
      <c r="A131">
        <v>90004233</v>
      </c>
      <c r="B131">
        <v>423</v>
      </c>
      <c r="C131" t="s">
        <v>153</v>
      </c>
      <c r="D131" s="61">
        <v>20637</v>
      </c>
      <c r="E131" s="62">
        <v>17095435.206248593</v>
      </c>
      <c r="F131" s="61">
        <v>1487500.4182869596</v>
      </c>
      <c r="I131" s="61">
        <v>832367.51370000001</v>
      </c>
      <c r="J131" s="61">
        <v>0</v>
      </c>
      <c r="K131" s="61">
        <v>1424259.4103700002</v>
      </c>
      <c r="M131" s="61">
        <v>16503543.309578592</v>
      </c>
      <c r="O131" s="61">
        <v>1263574.7450208634</v>
      </c>
      <c r="R131" s="60">
        <f t="shared" ref="R131:R193" si="27">M131+O131+P131</f>
        <v>17767118.054599456</v>
      </c>
      <c r="T131" s="61">
        <v>1480593</v>
      </c>
      <c r="Z131" s="63">
        <f t="shared" ref="Z131:Z194" si="28">R131+AO131</f>
        <v>15390076.054599456</v>
      </c>
      <c r="AA131" s="36"/>
      <c r="AH131" s="48">
        <v>90019371</v>
      </c>
      <c r="AI131" s="86">
        <v>535485</v>
      </c>
      <c r="AJ131" s="86">
        <v>44623</v>
      </c>
      <c r="AK131" t="s">
        <v>605</v>
      </c>
      <c r="AN131" s="15"/>
      <c r="AO131" s="61">
        <f t="shared" ref="AO131:AO194" si="29">_xlfn.IFNA(INDEX($AI$2:$AI$733,MATCH(A131,$AH$2:$AH$733,0),1,1),0)</f>
        <v>-2377042</v>
      </c>
      <c r="AP131" s="61"/>
      <c r="AQ131" s="61">
        <f t="shared" si="26"/>
        <v>-198089</v>
      </c>
      <c r="AT131">
        <v>9953314</v>
      </c>
      <c r="AU131" s="60">
        <f t="shared" ref="AU131:AU194" si="30">E131-AT131</f>
        <v>7142121.2062485926</v>
      </c>
      <c r="AV131">
        <f t="shared" ref="AV131:AV194" si="31">ROUND(AU131/5,0)</f>
        <v>1428424</v>
      </c>
      <c r="AX131">
        <v>485548</v>
      </c>
      <c r="AY131">
        <v>0</v>
      </c>
      <c r="AZ131">
        <v>830816</v>
      </c>
      <c r="BB131" s="60">
        <f t="shared" ref="BB131:BB194" si="32">I131-AX131</f>
        <v>346819.51370000001</v>
      </c>
      <c r="BC131" s="60">
        <f t="shared" ref="BC131:BC194" si="33">J131-AY131</f>
        <v>0</v>
      </c>
      <c r="BD131" s="60">
        <f t="shared" ref="BD131:BD194" si="34">K131-AZ131</f>
        <v>593443.41037000017</v>
      </c>
      <c r="BF131">
        <f t="shared" ref="BF131:BF194" si="35">ROUND(BB131/5,0)</f>
        <v>69364</v>
      </c>
      <c r="BG131">
        <f t="shared" ref="BG131:BG194" si="36">ROUND(BC131/5,0)</f>
        <v>0</v>
      </c>
      <c r="BH131">
        <f t="shared" ref="BH131:BH194" si="37">ROUND(BD131/5,0)</f>
        <v>118689</v>
      </c>
    </row>
    <row r="132" spans="1:60" x14ac:dyDescent="0.2">
      <c r="A132">
        <v>90004253</v>
      </c>
      <c r="B132">
        <v>425</v>
      </c>
      <c r="C132" t="s">
        <v>154</v>
      </c>
      <c r="D132" s="61">
        <v>10256</v>
      </c>
      <c r="E132" s="62">
        <v>20100654.410112176</v>
      </c>
      <c r="F132" s="61">
        <v>5366309.5995195089</v>
      </c>
      <c r="I132" s="61">
        <v>358467.27510000009</v>
      </c>
      <c r="J132" s="61">
        <v>0</v>
      </c>
      <c r="K132" s="61">
        <v>97255.397190000018</v>
      </c>
      <c r="M132" s="61">
        <v>20361866.288022175</v>
      </c>
      <c r="O132" s="61">
        <v>356099.04423203343</v>
      </c>
      <c r="R132" s="60">
        <f t="shared" si="27"/>
        <v>20717965.332254209</v>
      </c>
      <c r="T132" s="61">
        <v>1726497</v>
      </c>
      <c r="Z132" s="63">
        <f t="shared" si="28"/>
        <v>22265469.332254209</v>
      </c>
      <c r="AA132" s="36"/>
      <c r="AH132" s="48">
        <v>90081201</v>
      </c>
      <c r="AI132" s="86">
        <v>96361</v>
      </c>
      <c r="AJ132" s="86">
        <v>8030</v>
      </c>
      <c r="AK132" t="s">
        <v>606</v>
      </c>
      <c r="AN132" s="15"/>
      <c r="AO132" s="61">
        <f t="shared" si="29"/>
        <v>1547504</v>
      </c>
      <c r="AP132" s="61"/>
      <c r="AQ132" s="61">
        <f t="shared" si="26"/>
        <v>128956</v>
      </c>
      <c r="AT132">
        <v>11715928</v>
      </c>
      <c r="AU132" s="60">
        <f t="shared" si="30"/>
        <v>8384726.4101121761</v>
      </c>
      <c r="AV132">
        <f t="shared" si="31"/>
        <v>1676945</v>
      </c>
      <c r="AX132">
        <v>209104</v>
      </c>
      <c r="AY132">
        <v>0</v>
      </c>
      <c r="AZ132">
        <v>56735</v>
      </c>
      <c r="BB132" s="60">
        <f t="shared" si="32"/>
        <v>149363.27510000009</v>
      </c>
      <c r="BC132" s="60">
        <f t="shared" si="33"/>
        <v>0</v>
      </c>
      <c r="BD132" s="60">
        <f t="shared" si="34"/>
        <v>40520.397190000018</v>
      </c>
      <c r="BF132">
        <f t="shared" si="35"/>
        <v>29873</v>
      </c>
      <c r="BG132">
        <f t="shared" si="36"/>
        <v>0</v>
      </c>
      <c r="BH132">
        <f t="shared" si="37"/>
        <v>8104</v>
      </c>
    </row>
    <row r="133" spans="1:60" x14ac:dyDescent="0.2">
      <c r="A133">
        <v>90004263</v>
      </c>
      <c r="B133">
        <v>426</v>
      </c>
      <c r="C133" t="s">
        <v>155</v>
      </c>
      <c r="D133" s="61">
        <v>11969</v>
      </c>
      <c r="E133" s="62">
        <v>9751006.3976670448</v>
      </c>
      <c r="F133" s="61">
        <v>5774867.4768797532</v>
      </c>
      <c r="I133" s="61">
        <v>481901.36820000008</v>
      </c>
      <c r="J133" s="61">
        <v>0</v>
      </c>
      <c r="K133" s="61">
        <v>1318449.472116</v>
      </c>
      <c r="M133" s="61">
        <v>8914458.2937510442</v>
      </c>
      <c r="O133" s="61">
        <v>1011866.5799908205</v>
      </c>
      <c r="R133" s="60">
        <f t="shared" si="27"/>
        <v>9926324.8737418652</v>
      </c>
      <c r="T133" s="61">
        <v>827194</v>
      </c>
      <c r="Z133" s="63">
        <f t="shared" si="28"/>
        <v>8007289.8737418652</v>
      </c>
      <c r="AA133" s="36"/>
      <c r="AH133" s="48">
        <v>90011651</v>
      </c>
      <c r="AI133" s="86">
        <v>837771</v>
      </c>
      <c r="AJ133" s="86">
        <v>69813</v>
      </c>
      <c r="AK133" t="s">
        <v>607</v>
      </c>
      <c r="AN133" s="15"/>
      <c r="AO133" s="61">
        <f t="shared" si="29"/>
        <v>-1919035</v>
      </c>
      <c r="AP133" s="61"/>
      <c r="AQ133" s="61">
        <f t="shared" si="26"/>
        <v>-159922</v>
      </c>
      <c r="AT133">
        <v>5677056</v>
      </c>
      <c r="AU133" s="60">
        <f t="shared" si="30"/>
        <v>4073950.3976670448</v>
      </c>
      <c r="AV133">
        <f t="shared" si="31"/>
        <v>814790</v>
      </c>
      <c r="AX133">
        <v>281106</v>
      </c>
      <c r="AY133">
        <v>0</v>
      </c>
      <c r="AZ133">
        <v>769097</v>
      </c>
      <c r="BB133" s="60">
        <f t="shared" si="32"/>
        <v>200795.36820000008</v>
      </c>
      <c r="BC133" s="60">
        <f t="shared" si="33"/>
        <v>0</v>
      </c>
      <c r="BD133" s="60">
        <f t="shared" si="34"/>
        <v>549352.47211600002</v>
      </c>
      <c r="BF133">
        <f t="shared" si="35"/>
        <v>40159</v>
      </c>
      <c r="BG133">
        <f t="shared" si="36"/>
        <v>0</v>
      </c>
      <c r="BH133">
        <f t="shared" si="37"/>
        <v>109870</v>
      </c>
    </row>
    <row r="134" spans="1:60" x14ac:dyDescent="0.2">
      <c r="A134">
        <v>90004303</v>
      </c>
      <c r="B134">
        <v>430</v>
      </c>
      <c r="C134" t="s">
        <v>156</v>
      </c>
      <c r="D134" s="61">
        <v>15420</v>
      </c>
      <c r="E134" s="62">
        <v>10455433.794848945</v>
      </c>
      <c r="F134" s="61">
        <v>5928569.7651897902</v>
      </c>
      <c r="I134" s="61">
        <v>892292.64060000028</v>
      </c>
      <c r="J134" s="61">
        <v>0</v>
      </c>
      <c r="K134" s="61">
        <v>555011.68992000015</v>
      </c>
      <c r="M134" s="61">
        <v>10792714.745528946</v>
      </c>
      <c r="O134" s="61">
        <v>2343748.085974209</v>
      </c>
      <c r="R134" s="60">
        <f t="shared" si="27"/>
        <v>13136462.831503155</v>
      </c>
      <c r="T134" s="61">
        <v>1094705</v>
      </c>
      <c r="Z134" s="63">
        <f t="shared" si="28"/>
        <v>11376809.831503155</v>
      </c>
      <c r="AA134" s="36"/>
      <c r="AH134" s="48">
        <v>90051331</v>
      </c>
      <c r="AI134" s="86">
        <v>80441</v>
      </c>
      <c r="AJ134" s="86">
        <v>6703</v>
      </c>
      <c r="AK134" t="s">
        <v>608</v>
      </c>
      <c r="AN134" s="15"/>
      <c r="AO134" s="61">
        <f t="shared" si="29"/>
        <v>-1759653</v>
      </c>
      <c r="AP134" s="61"/>
      <c r="AQ134" s="61">
        <f t="shared" si="26"/>
        <v>-146642</v>
      </c>
      <c r="AT134">
        <v>6084792</v>
      </c>
      <c r="AU134" s="60">
        <f t="shared" si="30"/>
        <v>4370641.794848945</v>
      </c>
      <c r="AV134">
        <f t="shared" si="31"/>
        <v>874128</v>
      </c>
      <c r="AX134">
        <v>520506</v>
      </c>
      <c r="AY134">
        <v>0</v>
      </c>
      <c r="AZ134">
        <v>323757</v>
      </c>
      <c r="BB134" s="60">
        <f t="shared" si="32"/>
        <v>371786.64060000028</v>
      </c>
      <c r="BC134" s="60">
        <f t="shared" si="33"/>
        <v>0</v>
      </c>
      <c r="BD134" s="60">
        <f t="shared" si="34"/>
        <v>231254.68992000015</v>
      </c>
      <c r="BF134">
        <f t="shared" si="35"/>
        <v>74357</v>
      </c>
      <c r="BG134">
        <f t="shared" si="36"/>
        <v>0</v>
      </c>
      <c r="BH134">
        <f t="shared" si="37"/>
        <v>46251</v>
      </c>
    </row>
    <row r="135" spans="1:60" x14ac:dyDescent="0.2">
      <c r="A135">
        <v>90004333</v>
      </c>
      <c r="B135">
        <v>433</v>
      </c>
      <c r="C135" t="s">
        <v>157</v>
      </c>
      <c r="D135" s="61">
        <v>7692</v>
      </c>
      <c r="E135" s="62">
        <v>4757303.8801031355</v>
      </c>
      <c r="F135" s="61">
        <v>2321834.6030742698</v>
      </c>
      <c r="I135" s="61">
        <v>293458.09710000001</v>
      </c>
      <c r="J135" s="61">
        <v>0</v>
      </c>
      <c r="K135" s="61">
        <v>191693.73</v>
      </c>
      <c r="M135" s="61">
        <v>4859068.2472031359</v>
      </c>
      <c r="O135" s="61">
        <v>885400.76478902414</v>
      </c>
      <c r="R135" s="60">
        <f t="shared" si="27"/>
        <v>5744469.0119921602</v>
      </c>
      <c r="T135" s="61">
        <v>478706</v>
      </c>
      <c r="Z135" s="63">
        <f t="shared" si="28"/>
        <v>4888443.0119921602</v>
      </c>
      <c r="AA135" s="36"/>
      <c r="AH135" s="48">
        <v>90019211</v>
      </c>
      <c r="AI135" s="86">
        <v>1042246</v>
      </c>
      <c r="AJ135" s="86">
        <v>86853</v>
      </c>
      <c r="AK135" t="s">
        <v>609</v>
      </c>
      <c r="AN135" s="15"/>
      <c r="AO135" s="61">
        <f t="shared" si="29"/>
        <v>-856026</v>
      </c>
      <c r="AP135" s="61"/>
      <c r="AQ135" s="61">
        <f t="shared" si="26"/>
        <v>-71339</v>
      </c>
      <c r="AT135">
        <v>2768003</v>
      </c>
      <c r="AU135" s="60">
        <f t="shared" si="30"/>
        <v>1989300.8801031355</v>
      </c>
      <c r="AV135">
        <f t="shared" si="31"/>
        <v>397860</v>
      </c>
      <c r="AX135">
        <v>171185</v>
      </c>
      <c r="AY135">
        <v>0</v>
      </c>
      <c r="AZ135">
        <v>111818</v>
      </c>
      <c r="BB135" s="60">
        <f t="shared" si="32"/>
        <v>122273.09710000001</v>
      </c>
      <c r="BC135" s="60">
        <f t="shared" si="33"/>
        <v>0</v>
      </c>
      <c r="BD135" s="60">
        <f t="shared" si="34"/>
        <v>79875.73000000001</v>
      </c>
      <c r="BF135">
        <f t="shared" si="35"/>
        <v>24455</v>
      </c>
      <c r="BG135">
        <f t="shared" si="36"/>
        <v>0</v>
      </c>
      <c r="BH135">
        <f t="shared" si="37"/>
        <v>15975</v>
      </c>
    </row>
    <row r="136" spans="1:60" x14ac:dyDescent="0.2">
      <c r="A136">
        <v>90004343</v>
      </c>
      <c r="B136">
        <v>434</v>
      </c>
      <c r="C136" t="s">
        <v>158</v>
      </c>
      <c r="D136" s="61">
        <v>14458</v>
      </c>
      <c r="E136" s="62">
        <v>7445722.7973793708</v>
      </c>
      <c r="F136" s="61">
        <v>-42579.199514508313</v>
      </c>
      <c r="I136" s="61">
        <v>1657067.2782000001</v>
      </c>
      <c r="J136" s="61">
        <v>0</v>
      </c>
      <c r="K136" s="61">
        <v>384345.92865000007</v>
      </c>
      <c r="M136" s="61">
        <v>8718444.1469293702</v>
      </c>
      <c r="O136" s="61">
        <v>1772412.2345274664</v>
      </c>
      <c r="R136" s="60">
        <f t="shared" si="27"/>
        <v>10490856.381456837</v>
      </c>
      <c r="T136" s="61">
        <v>874238</v>
      </c>
      <c r="Z136" s="63">
        <f t="shared" si="28"/>
        <v>10961892.381456837</v>
      </c>
      <c r="AA136" s="36"/>
      <c r="AH136" s="48">
        <v>90051271</v>
      </c>
      <c r="AI136" s="86">
        <v>236820</v>
      </c>
      <c r="AJ136" s="86">
        <v>19735</v>
      </c>
      <c r="AK136" t="s">
        <v>610</v>
      </c>
      <c r="AN136" s="15"/>
      <c r="AO136" s="61">
        <f t="shared" si="29"/>
        <v>471036</v>
      </c>
      <c r="AP136" s="61"/>
      <c r="AQ136" s="61">
        <f t="shared" si="26"/>
        <v>39249</v>
      </c>
      <c r="AT136">
        <v>4330011</v>
      </c>
      <c r="AU136" s="60">
        <f t="shared" si="30"/>
        <v>3115711.7973793708</v>
      </c>
      <c r="AV136">
        <f t="shared" si="31"/>
        <v>623142</v>
      </c>
      <c r="AX136">
        <v>966623</v>
      </c>
      <c r="AY136">
        <v>0</v>
      </c>
      <c r="AZ136">
        <v>224203</v>
      </c>
      <c r="BB136" s="60">
        <f t="shared" si="32"/>
        <v>690444.27820000006</v>
      </c>
      <c r="BC136" s="60">
        <f t="shared" si="33"/>
        <v>0</v>
      </c>
      <c r="BD136" s="60">
        <f t="shared" si="34"/>
        <v>160142.92865000007</v>
      </c>
      <c r="BF136">
        <f t="shared" si="35"/>
        <v>138089</v>
      </c>
      <c r="BG136">
        <f t="shared" si="36"/>
        <v>0</v>
      </c>
      <c r="BH136">
        <f t="shared" si="37"/>
        <v>32029</v>
      </c>
    </row>
    <row r="137" spans="1:60" x14ac:dyDescent="0.2">
      <c r="A137">
        <v>90004353</v>
      </c>
      <c r="B137">
        <v>435</v>
      </c>
      <c r="C137" t="s">
        <v>159</v>
      </c>
      <c r="D137" s="61">
        <v>702</v>
      </c>
      <c r="E137" s="62">
        <v>1012523.2425248056</v>
      </c>
      <c r="F137" s="61">
        <v>39218.63958050459</v>
      </c>
      <c r="I137" s="61">
        <v>105098.17109999998</v>
      </c>
      <c r="J137" s="61">
        <v>0</v>
      </c>
      <c r="K137" s="61">
        <v>226698.67199999999</v>
      </c>
      <c r="M137" s="61">
        <v>890922.74162480561</v>
      </c>
      <c r="O137" s="61">
        <v>127921.0533019718</v>
      </c>
      <c r="R137" s="60">
        <f t="shared" si="27"/>
        <v>1018843.7949267774</v>
      </c>
      <c r="T137" s="61">
        <v>84904</v>
      </c>
      <c r="Z137" s="63">
        <f t="shared" si="28"/>
        <v>822671.79492677737</v>
      </c>
      <c r="AA137" s="36"/>
      <c r="AH137" s="48">
        <v>90023421</v>
      </c>
      <c r="AI137" s="86">
        <v>626644</v>
      </c>
      <c r="AJ137" s="86">
        <v>52220</v>
      </c>
      <c r="AK137" t="s">
        <v>611</v>
      </c>
      <c r="AN137" s="15"/>
      <c r="AO137" s="61">
        <f t="shared" si="29"/>
        <v>-196172</v>
      </c>
      <c r="AP137" s="61"/>
      <c r="AQ137" s="61">
        <f t="shared" si="26"/>
        <v>-16349</v>
      </c>
      <c r="AT137">
        <v>589995</v>
      </c>
      <c r="AU137" s="60">
        <f t="shared" si="30"/>
        <v>422528.2425248056</v>
      </c>
      <c r="AV137">
        <f t="shared" si="31"/>
        <v>84506</v>
      </c>
      <c r="AX137">
        <v>61306</v>
      </c>
      <c r="AY137">
        <v>0</v>
      </c>
      <c r="AZ137">
        <v>132244</v>
      </c>
      <c r="BB137" s="60">
        <f t="shared" si="32"/>
        <v>43792.171099999978</v>
      </c>
      <c r="BC137" s="60">
        <f t="shared" si="33"/>
        <v>0</v>
      </c>
      <c r="BD137" s="60">
        <f t="shared" si="34"/>
        <v>94454.671999999991</v>
      </c>
      <c r="BF137">
        <f t="shared" si="35"/>
        <v>8758</v>
      </c>
      <c r="BG137">
        <f t="shared" si="36"/>
        <v>0</v>
      </c>
      <c r="BH137">
        <f t="shared" si="37"/>
        <v>18891</v>
      </c>
    </row>
    <row r="138" spans="1:60" x14ac:dyDescent="0.2">
      <c r="A138">
        <v>90004363</v>
      </c>
      <c r="B138">
        <v>436</v>
      </c>
      <c r="C138" t="s">
        <v>160</v>
      </c>
      <c r="D138" s="61">
        <v>2033</v>
      </c>
      <c r="E138" s="62">
        <v>3587455.9474524232</v>
      </c>
      <c r="F138" s="61">
        <v>1322122.3210168818</v>
      </c>
      <c r="I138" s="61">
        <v>146770.7211</v>
      </c>
      <c r="J138" s="61">
        <v>0</v>
      </c>
      <c r="K138" s="61">
        <v>81753.208589999995</v>
      </c>
      <c r="M138" s="61">
        <v>3652473.459962423</v>
      </c>
      <c r="O138" s="61">
        <v>203860.20739878644</v>
      </c>
      <c r="R138" s="60">
        <f t="shared" si="27"/>
        <v>3856333.6673612092</v>
      </c>
      <c r="T138" s="61">
        <v>321361</v>
      </c>
      <c r="Z138" s="63">
        <f t="shared" si="28"/>
        <v>3622172.6673612092</v>
      </c>
      <c r="AA138" s="36"/>
      <c r="AH138" s="48">
        <v>90019571</v>
      </c>
      <c r="AI138" s="86">
        <v>2211679</v>
      </c>
      <c r="AJ138" s="86">
        <v>184305</v>
      </c>
      <c r="AK138" t="s">
        <v>612</v>
      </c>
      <c r="AN138" s="15"/>
      <c r="AO138" s="61">
        <f t="shared" si="29"/>
        <v>-234161</v>
      </c>
      <c r="AP138" s="61"/>
      <c r="AQ138" s="61">
        <f t="shared" si="26"/>
        <v>-19514</v>
      </c>
      <c r="AT138">
        <v>2090809</v>
      </c>
      <c r="AU138" s="60">
        <f t="shared" si="30"/>
        <v>1496646.9474524232</v>
      </c>
      <c r="AV138">
        <f t="shared" si="31"/>
        <v>299329</v>
      </c>
      <c r="AX138">
        <v>85617</v>
      </c>
      <c r="AY138">
        <v>0</v>
      </c>
      <c r="AZ138">
        <v>47691</v>
      </c>
      <c r="BB138" s="60">
        <f t="shared" si="32"/>
        <v>61153.721099999995</v>
      </c>
      <c r="BC138" s="60">
        <f t="shared" si="33"/>
        <v>0</v>
      </c>
      <c r="BD138" s="60">
        <f t="shared" si="34"/>
        <v>34062.208589999995</v>
      </c>
      <c r="BF138">
        <f t="shared" si="35"/>
        <v>12231</v>
      </c>
      <c r="BG138">
        <f t="shared" si="36"/>
        <v>0</v>
      </c>
      <c r="BH138">
        <f t="shared" si="37"/>
        <v>6812</v>
      </c>
    </row>
    <row r="139" spans="1:60" x14ac:dyDescent="0.2">
      <c r="A139">
        <v>90004403</v>
      </c>
      <c r="B139">
        <v>440</v>
      </c>
      <c r="C139" t="s">
        <v>161</v>
      </c>
      <c r="D139" s="61">
        <v>5843</v>
      </c>
      <c r="E139" s="62">
        <v>12179691.661560275</v>
      </c>
      <c r="F139" s="61">
        <v>3241521.0641968925</v>
      </c>
      <c r="I139" s="61">
        <v>96763.661099999998</v>
      </c>
      <c r="J139" s="61">
        <v>0</v>
      </c>
      <c r="K139" s="61">
        <v>155105.2311</v>
      </c>
      <c r="M139" s="61">
        <v>12121350.091560274</v>
      </c>
      <c r="O139" s="61">
        <v>365603.40882456757</v>
      </c>
      <c r="R139" s="60">
        <f t="shared" si="27"/>
        <v>12486953.500384841</v>
      </c>
      <c r="T139" s="61">
        <v>1040579</v>
      </c>
      <c r="Z139" s="63">
        <f t="shared" si="28"/>
        <v>10945191.500384841</v>
      </c>
      <c r="AA139" s="36"/>
      <c r="AH139" s="48">
        <v>90099261</v>
      </c>
      <c r="AI139" s="86">
        <v>84374</v>
      </c>
      <c r="AJ139" s="86">
        <v>7031</v>
      </c>
      <c r="AK139" t="s">
        <v>613</v>
      </c>
      <c r="AN139" s="15"/>
      <c r="AO139" s="61">
        <f t="shared" si="29"/>
        <v>-1541762</v>
      </c>
      <c r="AP139" s="61"/>
      <c r="AQ139" s="61">
        <f t="shared" si="26"/>
        <v>-128480</v>
      </c>
      <c r="AT139">
        <v>7099435</v>
      </c>
      <c r="AU139" s="60">
        <f t="shared" si="30"/>
        <v>5080256.6615602747</v>
      </c>
      <c r="AV139">
        <f t="shared" si="31"/>
        <v>1016051</v>
      </c>
      <c r="AX139">
        <v>56448</v>
      </c>
      <c r="AY139">
        <v>0</v>
      </c>
      <c r="AZ139">
        <v>90475</v>
      </c>
      <c r="BB139" s="60">
        <f t="shared" si="32"/>
        <v>40315.661099999998</v>
      </c>
      <c r="BC139" s="60">
        <f t="shared" si="33"/>
        <v>0</v>
      </c>
      <c r="BD139" s="60">
        <f t="shared" si="34"/>
        <v>64630.231100000005</v>
      </c>
      <c r="BF139">
        <f t="shared" si="35"/>
        <v>8063</v>
      </c>
      <c r="BG139">
        <f t="shared" si="36"/>
        <v>0</v>
      </c>
      <c r="BH139">
        <f t="shared" si="37"/>
        <v>12926</v>
      </c>
    </row>
    <row r="140" spans="1:60" x14ac:dyDescent="0.2">
      <c r="A140">
        <v>90004413</v>
      </c>
      <c r="B140">
        <v>441</v>
      </c>
      <c r="C140" t="s">
        <v>162</v>
      </c>
      <c r="D140" s="61">
        <v>4396</v>
      </c>
      <c r="E140" s="62">
        <v>1064902.5663501229</v>
      </c>
      <c r="F140" s="61">
        <v>1295499.4783797709</v>
      </c>
      <c r="I140" s="61">
        <v>43422.797099999996</v>
      </c>
      <c r="J140" s="61">
        <v>0</v>
      </c>
      <c r="K140" s="61">
        <v>79544.563439999998</v>
      </c>
      <c r="M140" s="61">
        <v>1028780.8000101229</v>
      </c>
      <c r="O140" s="61">
        <v>600688.33024082531</v>
      </c>
      <c r="R140" s="60">
        <f t="shared" si="27"/>
        <v>1629469.1302509482</v>
      </c>
      <c r="T140" s="61">
        <v>135789</v>
      </c>
      <c r="Z140" s="63">
        <f t="shared" si="28"/>
        <v>1614000.1302509482</v>
      </c>
      <c r="AA140" s="36"/>
      <c r="AH140" s="48">
        <v>90082691</v>
      </c>
      <c r="AI140" s="86">
        <v>275494</v>
      </c>
      <c r="AJ140" s="86">
        <v>22957</v>
      </c>
      <c r="AK140" t="s">
        <v>614</v>
      </c>
      <c r="AN140" s="15"/>
      <c r="AO140" s="61">
        <f t="shared" si="29"/>
        <v>-15469</v>
      </c>
      <c r="AP140" s="61"/>
      <c r="AQ140" s="61">
        <f t="shared" si="26"/>
        <v>-1291</v>
      </c>
      <c r="AT140">
        <v>617141</v>
      </c>
      <c r="AU140" s="60">
        <f t="shared" si="30"/>
        <v>447761.56635012291</v>
      </c>
      <c r="AV140">
        <f t="shared" si="31"/>
        <v>89552</v>
      </c>
      <c r="AX140">
        <v>25333</v>
      </c>
      <c r="AY140">
        <v>0</v>
      </c>
      <c r="AZ140">
        <v>46403</v>
      </c>
      <c r="BB140" s="60">
        <f t="shared" si="32"/>
        <v>18089.797099999996</v>
      </c>
      <c r="BC140" s="60">
        <f t="shared" si="33"/>
        <v>0</v>
      </c>
      <c r="BD140" s="60">
        <f t="shared" si="34"/>
        <v>33141.563439999998</v>
      </c>
      <c r="BF140">
        <f t="shared" si="35"/>
        <v>3618</v>
      </c>
      <c r="BG140">
        <f t="shared" si="36"/>
        <v>0</v>
      </c>
      <c r="BH140">
        <f t="shared" si="37"/>
        <v>6628</v>
      </c>
    </row>
    <row r="141" spans="1:60" x14ac:dyDescent="0.2">
      <c r="A141">
        <v>90004443</v>
      </c>
      <c r="B141">
        <v>444</v>
      </c>
      <c r="C141" t="s">
        <v>163</v>
      </c>
      <c r="D141" s="61">
        <v>45645</v>
      </c>
      <c r="E141" s="62">
        <v>26483922.342671573</v>
      </c>
      <c r="F141" s="61">
        <v>5494981.8894271795</v>
      </c>
      <c r="I141" s="61">
        <v>4406455.4369999999</v>
      </c>
      <c r="J141" s="61">
        <v>0</v>
      </c>
      <c r="K141" s="61">
        <v>1554071.0705220001</v>
      </c>
      <c r="M141" s="61">
        <v>29336306.709149573</v>
      </c>
      <c r="O141" s="61">
        <v>4201507.5930032711</v>
      </c>
      <c r="R141" s="60">
        <f t="shared" si="27"/>
        <v>33537814.302152842</v>
      </c>
      <c r="T141" s="61">
        <v>2794818</v>
      </c>
      <c r="Z141" s="63">
        <f t="shared" si="28"/>
        <v>33947265.302152842</v>
      </c>
      <c r="AA141" s="36"/>
      <c r="AH141" s="48">
        <v>90080371</v>
      </c>
      <c r="AI141" s="86">
        <v>64267</v>
      </c>
      <c r="AJ141" s="86">
        <v>5355</v>
      </c>
      <c r="AK141" t="s">
        <v>615</v>
      </c>
      <c r="AN141" s="15"/>
      <c r="AO141" s="61">
        <f t="shared" si="29"/>
        <v>409451</v>
      </c>
      <c r="AP141" s="61"/>
      <c r="AQ141" s="61">
        <f t="shared" si="26"/>
        <v>34116</v>
      </c>
      <c r="AT141">
        <v>15406888</v>
      </c>
      <c r="AU141" s="60">
        <f t="shared" si="30"/>
        <v>11077034.342671573</v>
      </c>
      <c r="AV141">
        <f t="shared" si="31"/>
        <v>2215407</v>
      </c>
      <c r="AX141">
        <v>2570435</v>
      </c>
      <c r="AY141">
        <v>0</v>
      </c>
      <c r="AZ141">
        <v>906542</v>
      </c>
      <c r="BB141" s="60">
        <f t="shared" si="32"/>
        <v>1836020.4369999999</v>
      </c>
      <c r="BC141" s="60">
        <f t="shared" si="33"/>
        <v>0</v>
      </c>
      <c r="BD141" s="60">
        <f t="shared" si="34"/>
        <v>647529.07052200008</v>
      </c>
      <c r="BF141">
        <f t="shared" si="35"/>
        <v>367204</v>
      </c>
      <c r="BG141">
        <f t="shared" si="36"/>
        <v>0</v>
      </c>
      <c r="BH141">
        <f t="shared" si="37"/>
        <v>129506</v>
      </c>
    </row>
    <row r="142" spans="1:60" x14ac:dyDescent="0.2">
      <c r="A142">
        <v>90004453</v>
      </c>
      <c r="B142">
        <v>445</v>
      </c>
      <c r="C142" t="s">
        <v>335</v>
      </c>
      <c r="D142" s="61">
        <v>14999</v>
      </c>
      <c r="E142" s="62">
        <v>7754163.378095069</v>
      </c>
      <c r="F142" s="61">
        <v>222396.63819043568</v>
      </c>
      <c r="I142" s="61">
        <v>375469.67550000001</v>
      </c>
      <c r="J142" s="61">
        <v>0</v>
      </c>
      <c r="K142" s="61">
        <v>176391.56964</v>
      </c>
      <c r="M142" s="61">
        <v>7953241.4839550685</v>
      </c>
      <c r="O142" s="61">
        <v>1492895.8871405548</v>
      </c>
      <c r="R142" s="60">
        <f t="shared" si="27"/>
        <v>9446137.3710956238</v>
      </c>
      <c r="T142" s="61">
        <v>787178</v>
      </c>
      <c r="Z142" s="63">
        <f t="shared" si="28"/>
        <v>9452927.3710956238</v>
      </c>
      <c r="AA142" s="36"/>
      <c r="AH142" s="48">
        <v>90023801</v>
      </c>
      <c r="AI142" s="86">
        <v>2796487</v>
      </c>
      <c r="AJ142" s="86">
        <v>233039</v>
      </c>
      <c r="AK142" t="s">
        <v>616</v>
      </c>
      <c r="AN142" s="15"/>
      <c r="AO142" s="61">
        <f t="shared" si="29"/>
        <v>6790</v>
      </c>
      <c r="AP142" s="61"/>
      <c r="AQ142" s="61">
        <f t="shared" si="26"/>
        <v>562</v>
      </c>
      <c r="AT142">
        <v>4509435</v>
      </c>
      <c r="AU142" s="60">
        <f t="shared" si="30"/>
        <v>3244728.378095069</v>
      </c>
      <c r="AV142">
        <f t="shared" si="31"/>
        <v>648946</v>
      </c>
      <c r="AX142">
        <v>219023</v>
      </c>
      <c r="AY142">
        <v>0</v>
      </c>
      <c r="AZ142">
        <v>102893</v>
      </c>
      <c r="BB142" s="60">
        <f t="shared" si="32"/>
        <v>156446.67550000001</v>
      </c>
      <c r="BC142" s="60">
        <f t="shared" si="33"/>
        <v>0</v>
      </c>
      <c r="BD142" s="60">
        <f t="shared" si="34"/>
        <v>73498.569640000002</v>
      </c>
      <c r="BF142">
        <f t="shared" si="35"/>
        <v>31289</v>
      </c>
      <c r="BG142">
        <f t="shared" si="36"/>
        <v>0</v>
      </c>
      <c r="BH142">
        <f t="shared" si="37"/>
        <v>14700</v>
      </c>
    </row>
    <row r="143" spans="1:60" x14ac:dyDescent="0.2">
      <c r="A143">
        <v>90004753</v>
      </c>
      <c r="B143">
        <v>475</v>
      </c>
      <c r="C143" t="s">
        <v>164</v>
      </c>
      <c r="D143" s="61">
        <v>5456</v>
      </c>
      <c r="E143" s="62">
        <v>5418089.2477473617</v>
      </c>
      <c r="F143" s="61">
        <v>1748169.680549806</v>
      </c>
      <c r="I143" s="61">
        <v>1070151.084</v>
      </c>
      <c r="J143" s="61">
        <v>0</v>
      </c>
      <c r="K143" s="61">
        <v>170640.75774000003</v>
      </c>
      <c r="M143" s="61">
        <v>6317599.5740073621</v>
      </c>
      <c r="O143" s="61">
        <v>698922.16530801682</v>
      </c>
      <c r="R143" s="60">
        <f t="shared" si="27"/>
        <v>7016521.7393153794</v>
      </c>
      <c r="T143" s="61">
        <v>584710</v>
      </c>
      <c r="Z143" s="63">
        <f t="shared" si="28"/>
        <v>7075196.7393153794</v>
      </c>
      <c r="AA143" s="36"/>
      <c r="AH143" s="48">
        <v>90011701</v>
      </c>
      <c r="AI143" s="86">
        <v>35818752</v>
      </c>
      <c r="AJ143" s="86">
        <v>2984894</v>
      </c>
      <c r="AK143" t="s">
        <v>617</v>
      </c>
      <c r="AN143" s="15"/>
      <c r="AO143" s="61">
        <f t="shared" si="29"/>
        <v>58675</v>
      </c>
      <c r="AP143" s="61"/>
      <c r="AQ143" s="61">
        <f t="shared" si="26"/>
        <v>4886</v>
      </c>
      <c r="AT143">
        <v>3155523</v>
      </c>
      <c r="AU143" s="60">
        <f t="shared" si="30"/>
        <v>2262566.2477473617</v>
      </c>
      <c r="AV143">
        <f t="shared" si="31"/>
        <v>452513</v>
      </c>
      <c r="AX143">
        <v>624253</v>
      </c>
      <c r="AY143">
        <v>0</v>
      </c>
      <c r="AZ143">
        <v>99540</v>
      </c>
      <c r="BB143" s="60">
        <f t="shared" si="32"/>
        <v>445898.08400000003</v>
      </c>
      <c r="BC143" s="60">
        <f t="shared" si="33"/>
        <v>0</v>
      </c>
      <c r="BD143" s="60">
        <f t="shared" si="34"/>
        <v>71100.75774000003</v>
      </c>
      <c r="BF143">
        <f t="shared" si="35"/>
        <v>89180</v>
      </c>
      <c r="BG143">
        <f t="shared" si="36"/>
        <v>0</v>
      </c>
      <c r="BH143">
        <f t="shared" si="37"/>
        <v>14220</v>
      </c>
    </row>
    <row r="144" spans="1:60" x14ac:dyDescent="0.2">
      <c r="A144">
        <v>90004803</v>
      </c>
      <c r="B144">
        <v>480</v>
      </c>
      <c r="C144" t="s">
        <v>165</v>
      </c>
      <c r="D144" s="61">
        <v>1930</v>
      </c>
      <c r="E144" s="62">
        <v>1913779.8558672792</v>
      </c>
      <c r="F144" s="61">
        <v>1052408.5341524717</v>
      </c>
      <c r="I144" s="61">
        <v>76760.83709999999</v>
      </c>
      <c r="J144" s="61">
        <v>0</v>
      </c>
      <c r="K144" s="61">
        <v>941799.63000000012</v>
      </c>
      <c r="M144" s="61">
        <v>1048741.062967279</v>
      </c>
      <c r="O144" s="61">
        <v>329099.48435964063</v>
      </c>
      <c r="R144" s="60">
        <f t="shared" si="27"/>
        <v>1377840.5473269196</v>
      </c>
      <c r="T144" s="61">
        <v>114820</v>
      </c>
      <c r="Z144" s="63">
        <f t="shared" si="28"/>
        <v>910380.54732691962</v>
      </c>
      <c r="AA144" s="36"/>
      <c r="AH144" s="48">
        <v>90053011</v>
      </c>
      <c r="AI144" s="86">
        <v>26140746</v>
      </c>
      <c r="AJ144" s="86">
        <v>2178390</v>
      </c>
      <c r="AK144" t="s">
        <v>618</v>
      </c>
      <c r="AN144" s="15"/>
      <c r="AO144" s="61">
        <f t="shared" si="29"/>
        <v>-467460</v>
      </c>
      <c r="AP144" s="61"/>
      <c r="AQ144" s="61">
        <f t="shared" si="26"/>
        <v>-38957</v>
      </c>
      <c r="AT144">
        <v>1114596</v>
      </c>
      <c r="AU144" s="60">
        <f t="shared" si="30"/>
        <v>799183.85586727923</v>
      </c>
      <c r="AV144">
        <f t="shared" si="31"/>
        <v>159837</v>
      </c>
      <c r="AX144">
        <v>44779</v>
      </c>
      <c r="AY144">
        <v>0</v>
      </c>
      <c r="AZ144">
        <v>549381</v>
      </c>
      <c r="BB144" s="60">
        <f t="shared" si="32"/>
        <v>31981.83709999999</v>
      </c>
      <c r="BC144" s="60">
        <f t="shared" si="33"/>
        <v>0</v>
      </c>
      <c r="BD144" s="60">
        <f t="shared" si="34"/>
        <v>392418.63000000012</v>
      </c>
      <c r="BF144">
        <f t="shared" si="35"/>
        <v>6396</v>
      </c>
      <c r="BG144">
        <f t="shared" si="36"/>
        <v>0</v>
      </c>
      <c r="BH144">
        <f t="shared" si="37"/>
        <v>78484</v>
      </c>
    </row>
    <row r="145" spans="1:60" x14ac:dyDescent="0.2">
      <c r="A145">
        <v>90004813</v>
      </c>
      <c r="B145">
        <v>481</v>
      </c>
      <c r="C145" t="s">
        <v>166</v>
      </c>
      <c r="D145" s="61">
        <v>9619</v>
      </c>
      <c r="E145" s="62">
        <v>6619633.7485663146</v>
      </c>
      <c r="F145" s="61">
        <v>690763.18438697048</v>
      </c>
      <c r="I145" s="61">
        <v>317044.76040000003</v>
      </c>
      <c r="J145" s="61">
        <v>0</v>
      </c>
      <c r="K145" s="61">
        <v>541143.06527999998</v>
      </c>
      <c r="M145" s="61">
        <v>6395535.4436863149</v>
      </c>
      <c r="O145" s="61">
        <v>482772.16349410417</v>
      </c>
      <c r="R145" s="60">
        <f t="shared" si="27"/>
        <v>6878307.6071804194</v>
      </c>
      <c r="T145" s="61">
        <v>573192</v>
      </c>
      <c r="Z145" s="63">
        <f t="shared" si="28"/>
        <v>4869320.6071804194</v>
      </c>
      <c r="AA145" s="36"/>
      <c r="AH145" s="48">
        <v>90016511</v>
      </c>
      <c r="AI145" s="86">
        <v>1086164</v>
      </c>
      <c r="AJ145" s="86">
        <v>90510</v>
      </c>
      <c r="AK145" t="s">
        <v>619</v>
      </c>
      <c r="AN145" s="15"/>
      <c r="AO145" s="61">
        <f t="shared" si="29"/>
        <v>-2008987</v>
      </c>
      <c r="AP145" s="61"/>
      <c r="AQ145" s="61">
        <f t="shared" si="26"/>
        <v>-167420</v>
      </c>
      <c r="AT145">
        <v>3852590</v>
      </c>
      <c r="AU145" s="60">
        <f t="shared" si="30"/>
        <v>2767043.7485663146</v>
      </c>
      <c r="AV145">
        <f t="shared" si="31"/>
        <v>553409</v>
      </c>
      <c r="AX145">
        <v>184940</v>
      </c>
      <c r="AY145">
        <v>0</v>
      </c>
      <c r="AZ145">
        <v>315665</v>
      </c>
      <c r="BB145" s="60">
        <f t="shared" si="32"/>
        <v>132104.76040000003</v>
      </c>
      <c r="BC145" s="60">
        <f t="shared" si="33"/>
        <v>0</v>
      </c>
      <c r="BD145" s="60">
        <f t="shared" si="34"/>
        <v>225478.06527999998</v>
      </c>
      <c r="BF145">
        <f t="shared" si="35"/>
        <v>26421</v>
      </c>
      <c r="BG145">
        <f t="shared" si="36"/>
        <v>0</v>
      </c>
      <c r="BH145">
        <f t="shared" si="37"/>
        <v>45096</v>
      </c>
    </row>
    <row r="146" spans="1:60" x14ac:dyDescent="0.2">
      <c r="A146">
        <v>90004833</v>
      </c>
      <c r="B146">
        <v>483</v>
      </c>
      <c r="C146" t="s">
        <v>167</v>
      </c>
      <c r="D146" s="61">
        <v>1055</v>
      </c>
      <c r="E146" s="62">
        <v>1796608.8747961952</v>
      </c>
      <c r="F146" s="61">
        <v>959113.26098123938</v>
      </c>
      <c r="I146" s="61">
        <v>43422.797099999996</v>
      </c>
      <c r="J146" s="61">
        <v>0</v>
      </c>
      <c r="K146" s="61">
        <v>26670.432000000001</v>
      </c>
      <c r="M146" s="61">
        <v>1813361.2398961952</v>
      </c>
      <c r="O146" s="61">
        <v>163739.84523403112</v>
      </c>
      <c r="R146" s="60">
        <f t="shared" si="27"/>
        <v>1977101.0851302263</v>
      </c>
      <c r="T146" s="61">
        <v>164758</v>
      </c>
      <c r="Z146" s="63">
        <f t="shared" si="28"/>
        <v>1773815.0851302263</v>
      </c>
      <c r="AA146" s="36"/>
      <c r="AH146" s="48">
        <v>90082791</v>
      </c>
      <c r="AI146" s="86">
        <v>228450</v>
      </c>
      <c r="AJ146" s="86">
        <v>19037</v>
      </c>
      <c r="AK146" t="s">
        <v>620</v>
      </c>
      <c r="AN146" s="15"/>
      <c r="AO146" s="61">
        <f t="shared" si="29"/>
        <v>-203286</v>
      </c>
      <c r="AP146" s="61"/>
      <c r="AQ146" s="61">
        <f t="shared" si="26"/>
        <v>-16941</v>
      </c>
      <c r="AT146">
        <v>1047046</v>
      </c>
      <c r="AU146" s="60">
        <f t="shared" si="30"/>
        <v>749562.87479619519</v>
      </c>
      <c r="AV146">
        <f t="shared" si="31"/>
        <v>149913</v>
      </c>
      <c r="AX146">
        <v>25333</v>
      </c>
      <c r="AY146">
        <v>0</v>
      </c>
      <c r="AZ146">
        <v>15561</v>
      </c>
      <c r="BB146" s="60">
        <f t="shared" si="32"/>
        <v>18089.797099999996</v>
      </c>
      <c r="BC146" s="60">
        <f t="shared" si="33"/>
        <v>0</v>
      </c>
      <c r="BD146" s="60">
        <f t="shared" si="34"/>
        <v>11109.432000000001</v>
      </c>
      <c r="BF146">
        <f t="shared" si="35"/>
        <v>3618</v>
      </c>
      <c r="BG146">
        <f t="shared" si="36"/>
        <v>0</v>
      </c>
      <c r="BH146">
        <f t="shared" si="37"/>
        <v>2222</v>
      </c>
    </row>
    <row r="147" spans="1:60" x14ac:dyDescent="0.2">
      <c r="A147">
        <v>90004843</v>
      </c>
      <c r="B147">
        <v>484</v>
      </c>
      <c r="C147" t="s">
        <v>168</v>
      </c>
      <c r="D147" s="61">
        <v>2966</v>
      </c>
      <c r="E147" s="62">
        <v>1313842.480772004</v>
      </c>
      <c r="F147" s="61">
        <v>546487.16973821854</v>
      </c>
      <c r="I147" s="61">
        <v>115099.5831</v>
      </c>
      <c r="J147" s="61">
        <v>0</v>
      </c>
      <c r="K147" s="61">
        <v>45089.699099999998</v>
      </c>
      <c r="M147" s="61">
        <v>1383852.3647720041</v>
      </c>
      <c r="O147" s="61">
        <v>398203.89091149514</v>
      </c>
      <c r="R147" s="60">
        <f t="shared" si="27"/>
        <v>1782056.2556834992</v>
      </c>
      <c r="T147" s="61">
        <v>148505</v>
      </c>
      <c r="Z147" s="63">
        <f t="shared" si="28"/>
        <v>2273670.2556834994</v>
      </c>
      <c r="AA147" s="36"/>
      <c r="AH147" s="48">
        <v>90082121</v>
      </c>
      <c r="AI147" s="86">
        <v>772844</v>
      </c>
      <c r="AJ147" s="86">
        <v>64403</v>
      </c>
      <c r="AK147" t="s">
        <v>621</v>
      </c>
      <c r="AN147" s="15"/>
      <c r="AO147" s="61">
        <f t="shared" si="29"/>
        <v>491614</v>
      </c>
      <c r="AP147" s="61"/>
      <c r="AQ147" s="61">
        <f t="shared" si="26"/>
        <v>40964</v>
      </c>
      <c r="AT147">
        <v>763672</v>
      </c>
      <c r="AU147" s="60">
        <f t="shared" si="30"/>
        <v>550170.480772004</v>
      </c>
      <c r="AV147">
        <f t="shared" si="31"/>
        <v>110034</v>
      </c>
      <c r="AX147">
        <v>67144</v>
      </c>
      <c r="AY147">
        <v>0</v>
      </c>
      <c r="AZ147">
        <v>26299</v>
      </c>
      <c r="BB147" s="60">
        <f t="shared" si="32"/>
        <v>47955.583100000003</v>
      </c>
      <c r="BC147" s="60">
        <f t="shared" si="33"/>
        <v>0</v>
      </c>
      <c r="BD147" s="60">
        <f t="shared" si="34"/>
        <v>18790.699099999998</v>
      </c>
      <c r="BF147">
        <f t="shared" si="35"/>
        <v>9591</v>
      </c>
      <c r="BG147">
        <f t="shared" si="36"/>
        <v>0</v>
      </c>
      <c r="BH147">
        <f t="shared" si="37"/>
        <v>3758</v>
      </c>
    </row>
    <row r="148" spans="1:60" x14ac:dyDescent="0.2">
      <c r="A148">
        <v>90004893</v>
      </c>
      <c r="B148">
        <v>489</v>
      </c>
      <c r="C148" t="s">
        <v>169</v>
      </c>
      <c r="D148" s="61">
        <v>1752</v>
      </c>
      <c r="E148" s="62">
        <v>2142521.6400689944</v>
      </c>
      <c r="F148" s="61">
        <v>1004254.5715895647</v>
      </c>
      <c r="I148" s="61">
        <v>0</v>
      </c>
      <c r="J148" s="61">
        <v>0</v>
      </c>
      <c r="K148" s="61">
        <v>640090.36800000002</v>
      </c>
      <c r="M148" s="61">
        <v>1502431.2720689944</v>
      </c>
      <c r="O148" s="61">
        <v>315360.43582549714</v>
      </c>
      <c r="R148" s="60">
        <f t="shared" si="27"/>
        <v>1817791.7078944915</v>
      </c>
      <c r="T148" s="61">
        <v>151483</v>
      </c>
      <c r="Z148" s="63">
        <f t="shared" si="28"/>
        <v>1338420.7078944915</v>
      </c>
      <c r="AA148" s="36"/>
      <c r="AH148" s="48">
        <v>90083091</v>
      </c>
      <c r="AI148" s="86">
        <v>620214</v>
      </c>
      <c r="AJ148" s="86">
        <v>51684</v>
      </c>
      <c r="AK148" t="s">
        <v>622</v>
      </c>
      <c r="AN148" s="15"/>
      <c r="AO148" s="61">
        <f t="shared" si="29"/>
        <v>-479371</v>
      </c>
      <c r="AP148" s="61"/>
      <c r="AQ148" s="61">
        <f t="shared" si="26"/>
        <v>-39948</v>
      </c>
      <c r="AT148">
        <v>1248191</v>
      </c>
      <c r="AU148" s="60">
        <f t="shared" si="30"/>
        <v>894330.64006899437</v>
      </c>
      <c r="AV148">
        <f t="shared" si="31"/>
        <v>178866</v>
      </c>
      <c r="AX148">
        <v>0</v>
      </c>
      <c r="AY148">
        <v>0</v>
      </c>
      <c r="AZ148">
        <v>373387</v>
      </c>
      <c r="BB148" s="60">
        <f t="shared" si="32"/>
        <v>0</v>
      </c>
      <c r="BC148" s="60">
        <f t="shared" si="33"/>
        <v>0</v>
      </c>
      <c r="BD148" s="60">
        <f t="shared" si="34"/>
        <v>266703.36800000002</v>
      </c>
      <c r="BF148">
        <f t="shared" si="35"/>
        <v>0</v>
      </c>
      <c r="BG148">
        <f t="shared" si="36"/>
        <v>0</v>
      </c>
      <c r="BH148">
        <f t="shared" si="37"/>
        <v>53341</v>
      </c>
    </row>
    <row r="149" spans="1:60" x14ac:dyDescent="0.2">
      <c r="A149">
        <v>90004913</v>
      </c>
      <c r="B149">
        <v>491</v>
      </c>
      <c r="C149" t="s">
        <v>170</v>
      </c>
      <c r="D149" s="61">
        <v>51919</v>
      </c>
      <c r="E149" s="62">
        <v>6008048.0386114419</v>
      </c>
      <c r="F149" s="61">
        <v>11804599.064073771</v>
      </c>
      <c r="I149" s="61">
        <v>910711.9077000001</v>
      </c>
      <c r="J149" s="61">
        <v>0</v>
      </c>
      <c r="K149" s="61">
        <v>801796.53102000023</v>
      </c>
      <c r="M149" s="61">
        <v>6116963.4152914416</v>
      </c>
      <c r="O149" s="61">
        <v>4892585.8809719915</v>
      </c>
      <c r="R149" s="60">
        <f t="shared" si="27"/>
        <v>11009549.296263434</v>
      </c>
      <c r="T149" s="61">
        <v>917462</v>
      </c>
      <c r="Z149" s="63">
        <f t="shared" si="28"/>
        <v>14330669.296263434</v>
      </c>
      <c r="AA149" s="36"/>
      <c r="AH149" s="48">
        <v>90053451</v>
      </c>
      <c r="AI149" s="86">
        <v>9737043</v>
      </c>
      <c r="AJ149" s="86">
        <v>811418</v>
      </c>
      <c r="AK149" t="s">
        <v>623</v>
      </c>
      <c r="AN149" s="15"/>
      <c r="AO149" s="61">
        <f t="shared" si="29"/>
        <v>3321120</v>
      </c>
      <c r="AP149" s="61"/>
      <c r="AQ149" s="61">
        <f t="shared" si="26"/>
        <v>276749</v>
      </c>
      <c r="AT149">
        <v>3456845</v>
      </c>
      <c r="AU149" s="60">
        <f t="shared" si="30"/>
        <v>2551203.0386114419</v>
      </c>
      <c r="AV149">
        <f t="shared" si="31"/>
        <v>510241</v>
      </c>
      <c r="AX149">
        <v>531251</v>
      </c>
      <c r="AY149">
        <v>0</v>
      </c>
      <c r="AZ149">
        <v>467712</v>
      </c>
      <c r="BB149" s="60">
        <f t="shared" si="32"/>
        <v>379460.9077000001</v>
      </c>
      <c r="BC149" s="60">
        <f t="shared" si="33"/>
        <v>0</v>
      </c>
      <c r="BD149" s="60">
        <f t="shared" si="34"/>
        <v>334084.53102000023</v>
      </c>
      <c r="BF149">
        <f t="shared" si="35"/>
        <v>75892</v>
      </c>
      <c r="BG149">
        <f t="shared" si="36"/>
        <v>0</v>
      </c>
      <c r="BH149">
        <f t="shared" si="37"/>
        <v>66817</v>
      </c>
    </row>
    <row r="150" spans="1:60" x14ac:dyDescent="0.2">
      <c r="A150">
        <v>90004943</v>
      </c>
      <c r="B150">
        <v>494</v>
      </c>
      <c r="C150" t="s">
        <v>171</v>
      </c>
      <c r="D150" s="61">
        <v>8827</v>
      </c>
      <c r="E150" s="62">
        <v>10109578.584241904</v>
      </c>
      <c r="F150" s="61">
        <v>5112019.6003646376</v>
      </c>
      <c r="I150" s="61">
        <v>246951.53130000003</v>
      </c>
      <c r="J150" s="61">
        <v>0</v>
      </c>
      <c r="K150" s="61">
        <v>217047.30942000001</v>
      </c>
      <c r="M150" s="61">
        <v>10139482.806121904</v>
      </c>
      <c r="O150" s="61">
        <v>629374.5882569591</v>
      </c>
      <c r="R150" s="60">
        <f t="shared" si="27"/>
        <v>10768857.394378863</v>
      </c>
      <c r="T150" s="61">
        <v>897405</v>
      </c>
      <c r="Z150" s="63">
        <f t="shared" si="28"/>
        <v>10574035.394378863</v>
      </c>
      <c r="AA150" s="36"/>
      <c r="AH150" s="48">
        <v>90082131</v>
      </c>
      <c r="AI150" s="86">
        <v>588556</v>
      </c>
      <c r="AJ150" s="86">
        <v>49046</v>
      </c>
      <c r="AK150" t="s">
        <v>624</v>
      </c>
      <c r="AN150" s="15"/>
      <c r="AO150" s="61">
        <f t="shared" si="29"/>
        <v>-194822</v>
      </c>
      <c r="AP150" s="61"/>
      <c r="AQ150" s="61">
        <f t="shared" si="26"/>
        <v>-16238</v>
      </c>
      <c r="AT150">
        <v>5889121</v>
      </c>
      <c r="AU150" s="60">
        <f t="shared" si="30"/>
        <v>4220457.5842419043</v>
      </c>
      <c r="AV150">
        <f t="shared" si="31"/>
        <v>844092</v>
      </c>
      <c r="AX150">
        <v>144053</v>
      </c>
      <c r="AY150">
        <v>0</v>
      </c>
      <c r="AZ150">
        <v>126609</v>
      </c>
      <c r="BB150" s="60">
        <f t="shared" si="32"/>
        <v>102898.53130000003</v>
      </c>
      <c r="BC150" s="60">
        <f t="shared" si="33"/>
        <v>0</v>
      </c>
      <c r="BD150" s="60">
        <f t="shared" si="34"/>
        <v>90438.309420000005</v>
      </c>
      <c r="BF150">
        <f t="shared" si="35"/>
        <v>20580</v>
      </c>
      <c r="BG150">
        <f t="shared" si="36"/>
        <v>0</v>
      </c>
      <c r="BH150">
        <f t="shared" si="37"/>
        <v>18088</v>
      </c>
    </row>
    <row r="151" spans="1:60" x14ac:dyDescent="0.2">
      <c r="A151">
        <v>90004953</v>
      </c>
      <c r="B151">
        <v>495</v>
      </c>
      <c r="C151" t="s">
        <v>172</v>
      </c>
      <c r="D151" s="61">
        <v>1430</v>
      </c>
      <c r="E151" s="62">
        <v>1236591.3961927064</v>
      </c>
      <c r="F151" s="61">
        <v>443570.12131373712</v>
      </c>
      <c r="I151" s="61">
        <v>5084.0510999999997</v>
      </c>
      <c r="J151" s="61">
        <v>0</v>
      </c>
      <c r="K151" s="61">
        <v>55874.555040000007</v>
      </c>
      <c r="M151" s="61">
        <v>1185800.8922527065</v>
      </c>
      <c r="O151" s="61">
        <v>222401.37340045167</v>
      </c>
      <c r="R151" s="60">
        <f t="shared" si="27"/>
        <v>1408202.2656531581</v>
      </c>
      <c r="T151" s="61">
        <v>117350</v>
      </c>
      <c r="Z151" s="63">
        <f t="shared" si="28"/>
        <v>1084929.2656531581</v>
      </c>
      <c r="AA151" s="36"/>
      <c r="AH151" s="48">
        <v>90011191</v>
      </c>
      <c r="AI151" s="86">
        <v>248862</v>
      </c>
      <c r="AJ151" s="86">
        <v>20737</v>
      </c>
      <c r="AK151" t="s">
        <v>625</v>
      </c>
      <c r="AN151" s="15"/>
      <c r="AO151" s="61">
        <f t="shared" si="29"/>
        <v>-323273</v>
      </c>
      <c r="AP151" s="61"/>
      <c r="AQ151" s="61">
        <f t="shared" si="26"/>
        <v>-26942</v>
      </c>
      <c r="AT151">
        <v>720027</v>
      </c>
      <c r="AU151" s="60">
        <f t="shared" si="30"/>
        <v>516564.39619270642</v>
      </c>
      <c r="AV151">
        <f t="shared" si="31"/>
        <v>103313</v>
      </c>
      <c r="AX151">
        <v>2968</v>
      </c>
      <c r="AY151">
        <v>0</v>
      </c>
      <c r="AZ151">
        <v>32592</v>
      </c>
      <c r="BB151" s="60">
        <f t="shared" si="32"/>
        <v>2116.0510999999997</v>
      </c>
      <c r="BC151" s="60">
        <f t="shared" si="33"/>
        <v>0</v>
      </c>
      <c r="BD151" s="60">
        <f t="shared" si="34"/>
        <v>23282.555040000007</v>
      </c>
      <c r="BF151">
        <f t="shared" si="35"/>
        <v>423</v>
      </c>
      <c r="BG151">
        <f t="shared" si="36"/>
        <v>0</v>
      </c>
      <c r="BH151">
        <f t="shared" si="37"/>
        <v>4657</v>
      </c>
    </row>
    <row r="152" spans="1:60" x14ac:dyDescent="0.2">
      <c r="A152">
        <v>90004983</v>
      </c>
      <c r="B152">
        <v>498</v>
      </c>
      <c r="C152" t="s">
        <v>173</v>
      </c>
      <c r="D152" s="61">
        <v>2325</v>
      </c>
      <c r="E152" s="62">
        <v>4007688.597342995</v>
      </c>
      <c r="F152" s="61">
        <v>204439.13686473353</v>
      </c>
      <c r="I152" s="61">
        <v>156855.47820000001</v>
      </c>
      <c r="J152" s="61">
        <v>0</v>
      </c>
      <c r="K152" s="61">
        <v>101214.28943999999</v>
      </c>
      <c r="M152" s="61">
        <v>4063329.7861029948</v>
      </c>
      <c r="O152" s="61">
        <v>264607.76835489785</v>
      </c>
      <c r="R152" s="60">
        <f t="shared" si="27"/>
        <v>4327937.5544578927</v>
      </c>
      <c r="T152" s="61">
        <v>360661</v>
      </c>
      <c r="Z152" s="63">
        <f t="shared" si="28"/>
        <v>4532170.5544578927</v>
      </c>
      <c r="AA152" s="36"/>
      <c r="AH152" s="48">
        <v>90080941</v>
      </c>
      <c r="AI152" s="86">
        <v>382004</v>
      </c>
      <c r="AJ152" s="86">
        <v>31833</v>
      </c>
      <c r="AK152" t="s">
        <v>626</v>
      </c>
      <c r="AN152" s="15"/>
      <c r="AO152" s="61">
        <f t="shared" si="29"/>
        <v>204233</v>
      </c>
      <c r="AP152" s="61"/>
      <c r="AQ152" s="61">
        <f t="shared" si="26"/>
        <v>17017</v>
      </c>
      <c r="AT152">
        <v>2335676</v>
      </c>
      <c r="AU152" s="60">
        <f t="shared" si="30"/>
        <v>1672012.597342995</v>
      </c>
      <c r="AV152">
        <f t="shared" si="31"/>
        <v>334403</v>
      </c>
      <c r="AX152">
        <v>91497</v>
      </c>
      <c r="AY152">
        <v>0</v>
      </c>
      <c r="AZ152">
        <v>59045</v>
      </c>
      <c r="BB152" s="60">
        <f t="shared" si="32"/>
        <v>65358.478200000012</v>
      </c>
      <c r="BC152" s="60">
        <f t="shared" si="33"/>
        <v>0</v>
      </c>
      <c r="BD152" s="60">
        <f t="shared" si="34"/>
        <v>42169.289439999993</v>
      </c>
      <c r="BF152">
        <f t="shared" si="35"/>
        <v>13072</v>
      </c>
      <c r="BG152">
        <f t="shared" si="36"/>
        <v>0</v>
      </c>
      <c r="BH152">
        <f t="shared" si="37"/>
        <v>8434</v>
      </c>
    </row>
    <row r="153" spans="1:60" x14ac:dyDescent="0.2">
      <c r="A153">
        <v>90004993</v>
      </c>
      <c r="B153">
        <v>499</v>
      </c>
      <c r="C153" t="s">
        <v>174</v>
      </c>
      <c r="D153" s="61">
        <v>19763</v>
      </c>
      <c r="E153" s="62">
        <v>21636949.762481652</v>
      </c>
      <c r="F153" s="61">
        <v>4296120.4627032205</v>
      </c>
      <c r="I153" s="61">
        <v>1330271.1411000004</v>
      </c>
      <c r="J153" s="61">
        <v>0</v>
      </c>
      <c r="K153" s="61">
        <v>815681.82468000008</v>
      </c>
      <c r="M153" s="61">
        <v>22151539.078901652</v>
      </c>
      <c r="O153" s="61">
        <v>1301791.4426689264</v>
      </c>
      <c r="R153" s="60">
        <f t="shared" si="27"/>
        <v>23453330.521570578</v>
      </c>
      <c r="T153" s="61">
        <v>1954444</v>
      </c>
      <c r="Z153" s="63">
        <f t="shared" si="28"/>
        <v>22399252.521570578</v>
      </c>
      <c r="AA153" s="36"/>
      <c r="AH153" s="48">
        <v>90016231</v>
      </c>
      <c r="AI153" s="86">
        <v>5026468</v>
      </c>
      <c r="AJ153" s="86">
        <v>418869</v>
      </c>
      <c r="AK153" t="s">
        <v>627</v>
      </c>
      <c r="AN153" s="15"/>
      <c r="AO153" s="61">
        <f t="shared" si="29"/>
        <v>-1054078</v>
      </c>
      <c r="AP153" s="61"/>
      <c r="AQ153" s="61">
        <f t="shared" si="26"/>
        <v>-87845</v>
      </c>
      <c r="AT153">
        <v>12603339</v>
      </c>
      <c r="AU153" s="60">
        <f t="shared" si="30"/>
        <v>9033610.7624816522</v>
      </c>
      <c r="AV153">
        <f t="shared" si="31"/>
        <v>1806722</v>
      </c>
      <c r="AX153">
        <v>775992</v>
      </c>
      <c r="AY153">
        <v>0</v>
      </c>
      <c r="AZ153">
        <v>475811</v>
      </c>
      <c r="BB153" s="60">
        <f t="shared" si="32"/>
        <v>554279.14110000036</v>
      </c>
      <c r="BC153" s="60">
        <f t="shared" si="33"/>
        <v>0</v>
      </c>
      <c r="BD153" s="60">
        <f t="shared" si="34"/>
        <v>339870.82468000008</v>
      </c>
      <c r="BF153">
        <f t="shared" si="35"/>
        <v>110856</v>
      </c>
      <c r="BG153">
        <f t="shared" si="36"/>
        <v>0</v>
      </c>
      <c r="BH153">
        <f t="shared" si="37"/>
        <v>67974</v>
      </c>
    </row>
    <row r="154" spans="1:60" x14ac:dyDescent="0.2">
      <c r="A154">
        <v>90005003</v>
      </c>
      <c r="B154">
        <v>500</v>
      </c>
      <c r="C154" t="s">
        <v>175</v>
      </c>
      <c r="D154" s="61">
        <v>10551</v>
      </c>
      <c r="E154" s="62">
        <v>13026447.508285573</v>
      </c>
      <c r="F154" s="61">
        <v>1056245.4831775068</v>
      </c>
      <c r="I154" s="61">
        <v>233616.31529999999</v>
      </c>
      <c r="J154" s="61">
        <v>0</v>
      </c>
      <c r="K154" s="61">
        <v>397967.01834300003</v>
      </c>
      <c r="M154" s="61">
        <v>12862096.805242572</v>
      </c>
      <c r="O154" s="61">
        <v>406941.35251360852</v>
      </c>
      <c r="R154" s="60">
        <f t="shared" si="27"/>
        <v>13269038.15775618</v>
      </c>
      <c r="T154" s="61">
        <v>1105753</v>
      </c>
      <c r="Z154" s="63">
        <f t="shared" si="28"/>
        <v>12639496.15775618</v>
      </c>
      <c r="AA154" s="36"/>
      <c r="AH154" s="48">
        <v>90021971</v>
      </c>
      <c r="AI154" s="86">
        <v>839960</v>
      </c>
      <c r="AJ154" s="86">
        <v>69995</v>
      </c>
      <c r="AK154" t="s">
        <v>628</v>
      </c>
      <c r="AN154" s="15"/>
      <c r="AO154" s="61">
        <f t="shared" si="29"/>
        <v>-629542</v>
      </c>
      <c r="AP154" s="61"/>
      <c r="AQ154" s="61">
        <f t="shared" si="26"/>
        <v>-52464</v>
      </c>
      <c r="AT154">
        <v>7589036</v>
      </c>
      <c r="AU154" s="60">
        <f t="shared" si="30"/>
        <v>5437411.5082855728</v>
      </c>
      <c r="AV154">
        <f t="shared" si="31"/>
        <v>1087482</v>
      </c>
      <c r="AX154">
        <v>136276</v>
      </c>
      <c r="AY154">
        <v>0</v>
      </c>
      <c r="AZ154">
        <v>232148</v>
      </c>
      <c r="BB154" s="60">
        <f t="shared" si="32"/>
        <v>97340.315299999987</v>
      </c>
      <c r="BC154" s="60">
        <f t="shared" si="33"/>
        <v>0</v>
      </c>
      <c r="BD154" s="60">
        <f t="shared" si="34"/>
        <v>165819.01834300003</v>
      </c>
      <c r="BF154">
        <f t="shared" si="35"/>
        <v>19468</v>
      </c>
      <c r="BG154">
        <f t="shared" si="36"/>
        <v>0</v>
      </c>
      <c r="BH154">
        <f t="shared" si="37"/>
        <v>33164</v>
      </c>
    </row>
    <row r="155" spans="1:60" x14ac:dyDescent="0.2">
      <c r="A155">
        <v>90005033</v>
      </c>
      <c r="B155">
        <v>503</v>
      </c>
      <c r="C155" t="s">
        <v>176</v>
      </c>
      <c r="D155" s="61">
        <v>7515</v>
      </c>
      <c r="E155" s="62">
        <v>3872104.7819773247</v>
      </c>
      <c r="F155" s="61">
        <v>2943628.8619255815</v>
      </c>
      <c r="I155" s="61">
        <v>381803.90310000011</v>
      </c>
      <c r="J155" s="61">
        <v>0</v>
      </c>
      <c r="K155" s="61">
        <v>177308.36574000001</v>
      </c>
      <c r="M155" s="61">
        <v>4076600.3193373247</v>
      </c>
      <c r="O155" s="61">
        <v>840801.54334379546</v>
      </c>
      <c r="R155" s="60">
        <f t="shared" si="27"/>
        <v>4917401.8626811206</v>
      </c>
      <c r="T155" s="61">
        <v>409783</v>
      </c>
      <c r="Z155" s="63">
        <f t="shared" si="28"/>
        <v>4719957.8626811206</v>
      </c>
      <c r="AA155" s="36"/>
      <c r="AH155" s="48">
        <v>90000381</v>
      </c>
      <c r="AI155" s="86">
        <v>441449</v>
      </c>
      <c r="AJ155" s="86">
        <v>36787</v>
      </c>
      <c r="AK155" t="s">
        <v>629</v>
      </c>
      <c r="AN155" s="15"/>
      <c r="AO155" s="61">
        <f t="shared" si="29"/>
        <v>-197444</v>
      </c>
      <c r="AP155" s="61"/>
      <c r="AQ155" s="61">
        <f t="shared" si="26"/>
        <v>-16458</v>
      </c>
      <c r="AT155">
        <v>2251802</v>
      </c>
      <c r="AU155" s="60">
        <f t="shared" si="30"/>
        <v>1620302.7819773247</v>
      </c>
      <c r="AV155">
        <f t="shared" si="31"/>
        <v>324061</v>
      </c>
      <c r="AX155">
        <v>222719</v>
      </c>
      <c r="AY155">
        <v>0</v>
      </c>
      <c r="AZ155">
        <v>103432</v>
      </c>
      <c r="BB155" s="60">
        <f t="shared" si="32"/>
        <v>159084.90310000011</v>
      </c>
      <c r="BC155" s="60">
        <f t="shared" si="33"/>
        <v>0</v>
      </c>
      <c r="BD155" s="60">
        <f t="shared" si="34"/>
        <v>73876.365740000008</v>
      </c>
      <c r="BF155">
        <f t="shared" si="35"/>
        <v>31817</v>
      </c>
      <c r="BG155">
        <f t="shared" si="36"/>
        <v>0</v>
      </c>
      <c r="BH155">
        <f t="shared" si="37"/>
        <v>14775</v>
      </c>
    </row>
    <row r="156" spans="1:60" x14ac:dyDescent="0.2">
      <c r="A156">
        <v>90005043</v>
      </c>
      <c r="B156">
        <v>504</v>
      </c>
      <c r="C156" t="s">
        <v>177</v>
      </c>
      <c r="D156" s="61">
        <v>1715</v>
      </c>
      <c r="E156" s="62">
        <v>717355.26773283666</v>
      </c>
      <c r="F156" s="61">
        <v>800289.95998893166</v>
      </c>
      <c r="I156" s="61">
        <v>85178.69219999999</v>
      </c>
      <c r="J156" s="61">
        <v>0</v>
      </c>
      <c r="K156" s="61">
        <v>914162.39484000008</v>
      </c>
      <c r="M156" s="61">
        <v>-111628.43490716338</v>
      </c>
      <c r="O156" s="61">
        <v>255763.08552089089</v>
      </c>
      <c r="R156" s="60">
        <f t="shared" si="27"/>
        <v>144134.65061372751</v>
      </c>
      <c r="T156" s="61">
        <v>12011</v>
      </c>
      <c r="Z156" s="63">
        <f t="shared" si="28"/>
        <v>-314902.34938627249</v>
      </c>
      <c r="AA156" s="36"/>
      <c r="AH156" s="48">
        <v>90082141</v>
      </c>
      <c r="AI156" s="86">
        <v>1255872</v>
      </c>
      <c r="AJ156" s="86">
        <v>104656</v>
      </c>
      <c r="AK156" t="s">
        <v>630</v>
      </c>
      <c r="AN156" s="15"/>
      <c r="AO156" s="61">
        <f t="shared" si="29"/>
        <v>-459037</v>
      </c>
      <c r="AP156" s="61"/>
      <c r="AQ156" s="61">
        <f t="shared" si="26"/>
        <v>-38255</v>
      </c>
      <c r="AT156">
        <v>416878</v>
      </c>
      <c r="AU156" s="60">
        <f t="shared" si="30"/>
        <v>300477.26773283666</v>
      </c>
      <c r="AV156">
        <f t="shared" si="31"/>
        <v>60095</v>
      </c>
      <c r="AX156">
        <v>49686</v>
      </c>
      <c r="AY156">
        <v>0</v>
      </c>
      <c r="AZ156">
        <v>533260</v>
      </c>
      <c r="BB156" s="60">
        <f t="shared" si="32"/>
        <v>35492.69219999999</v>
      </c>
      <c r="BC156" s="60">
        <f t="shared" si="33"/>
        <v>0</v>
      </c>
      <c r="BD156" s="60">
        <f t="shared" si="34"/>
        <v>380902.39484000008</v>
      </c>
      <c r="BF156">
        <f t="shared" si="35"/>
        <v>7099</v>
      </c>
      <c r="BG156">
        <f t="shared" si="36"/>
        <v>0</v>
      </c>
      <c r="BH156">
        <f t="shared" si="37"/>
        <v>76180</v>
      </c>
    </row>
    <row r="157" spans="1:60" x14ac:dyDescent="0.2">
      <c r="A157">
        <v>90005053</v>
      </c>
      <c r="B157">
        <v>505</v>
      </c>
      <c r="C157" t="s">
        <v>178</v>
      </c>
      <c r="D157" s="61">
        <v>20957</v>
      </c>
      <c r="E157" s="62">
        <v>15433135.283351295</v>
      </c>
      <c r="F157" s="61">
        <v>3663261.5419362383</v>
      </c>
      <c r="I157" s="61">
        <v>1101822.2220000001</v>
      </c>
      <c r="J157" s="61">
        <v>0</v>
      </c>
      <c r="K157" s="61">
        <v>2917803.6023699995</v>
      </c>
      <c r="M157" s="61">
        <v>13617153.902981296</v>
      </c>
      <c r="O157" s="61">
        <v>1633431.2201996683</v>
      </c>
      <c r="R157" s="60">
        <f t="shared" si="27"/>
        <v>15250585.123180965</v>
      </c>
      <c r="T157" s="61">
        <v>1270882</v>
      </c>
      <c r="Z157" s="63">
        <f t="shared" si="28"/>
        <v>13382087.123180965</v>
      </c>
      <c r="AA157" s="36"/>
      <c r="AH157" s="48">
        <v>90019581</v>
      </c>
      <c r="AI157" s="86">
        <v>1233406</v>
      </c>
      <c r="AJ157" s="86">
        <v>102783</v>
      </c>
      <c r="AK157" t="s">
        <v>631</v>
      </c>
      <c r="AN157" s="15"/>
      <c r="AO157" s="61">
        <f t="shared" si="29"/>
        <v>-1868498</v>
      </c>
      <c r="AP157" s="61"/>
      <c r="AQ157" s="61">
        <f t="shared" si="26"/>
        <v>-155712</v>
      </c>
      <c r="AT157">
        <v>8983345</v>
      </c>
      <c r="AU157" s="60">
        <f t="shared" si="30"/>
        <v>6449790.2833512947</v>
      </c>
      <c r="AV157">
        <f t="shared" si="31"/>
        <v>1289958</v>
      </c>
      <c r="AX157">
        <v>642733</v>
      </c>
      <c r="AY157">
        <v>0</v>
      </c>
      <c r="AZ157">
        <v>1702050</v>
      </c>
      <c r="BB157" s="60">
        <f t="shared" si="32"/>
        <v>459089.22200000007</v>
      </c>
      <c r="BC157" s="60">
        <f t="shared" si="33"/>
        <v>0</v>
      </c>
      <c r="BD157" s="60">
        <f t="shared" si="34"/>
        <v>1215753.6023699995</v>
      </c>
      <c r="BF157">
        <f t="shared" si="35"/>
        <v>91818</v>
      </c>
      <c r="BG157">
        <f t="shared" si="36"/>
        <v>0</v>
      </c>
      <c r="BH157">
        <f t="shared" si="37"/>
        <v>243151</v>
      </c>
    </row>
    <row r="158" spans="1:60" x14ac:dyDescent="0.2">
      <c r="A158">
        <v>90005073</v>
      </c>
      <c r="B158">
        <v>507</v>
      </c>
      <c r="C158" t="s">
        <v>179</v>
      </c>
      <c r="D158" s="61">
        <v>7099</v>
      </c>
      <c r="E158" s="62">
        <v>945735.55322170514</v>
      </c>
      <c r="F158" s="61">
        <v>1745876.6207233013</v>
      </c>
      <c r="I158" s="61">
        <v>260036.71200000003</v>
      </c>
      <c r="J158" s="61">
        <v>0</v>
      </c>
      <c r="K158" s="61">
        <v>189626.77152000001</v>
      </c>
      <c r="M158" s="61">
        <v>1016145.4937017051</v>
      </c>
      <c r="O158" s="61">
        <v>1061708.5253858869</v>
      </c>
      <c r="R158" s="60">
        <f t="shared" si="27"/>
        <v>2077854.0190875921</v>
      </c>
      <c r="T158" s="61">
        <v>173155</v>
      </c>
      <c r="Z158" s="63">
        <f t="shared" si="28"/>
        <v>2021333.0190875921</v>
      </c>
      <c r="AA158" s="36"/>
      <c r="AH158" s="48">
        <v>90000851</v>
      </c>
      <c r="AI158" s="86">
        <v>851826</v>
      </c>
      <c r="AJ158" s="86">
        <v>70985</v>
      </c>
      <c r="AK158" t="s">
        <v>632</v>
      </c>
      <c r="AN158" s="15"/>
      <c r="AO158" s="61">
        <f t="shared" si="29"/>
        <v>-56521</v>
      </c>
      <c r="AP158" s="61"/>
      <c r="AQ158" s="61">
        <f t="shared" si="26"/>
        <v>-4712</v>
      </c>
      <c r="AT158">
        <v>545139</v>
      </c>
      <c r="AU158" s="60">
        <f t="shared" si="30"/>
        <v>400596.55322170514</v>
      </c>
      <c r="AV158">
        <f t="shared" si="31"/>
        <v>80119</v>
      </c>
      <c r="AX158">
        <v>151690</v>
      </c>
      <c r="AY158">
        <v>0</v>
      </c>
      <c r="AZ158">
        <v>110614</v>
      </c>
      <c r="BB158" s="60">
        <f t="shared" si="32"/>
        <v>108346.71200000003</v>
      </c>
      <c r="BC158" s="60">
        <f t="shared" si="33"/>
        <v>0</v>
      </c>
      <c r="BD158" s="60">
        <f t="shared" si="34"/>
        <v>79012.771520000009</v>
      </c>
      <c r="BF158">
        <f t="shared" si="35"/>
        <v>21669</v>
      </c>
      <c r="BG158">
        <f t="shared" si="36"/>
        <v>0</v>
      </c>
      <c r="BH158">
        <f t="shared" si="37"/>
        <v>15803</v>
      </c>
    </row>
    <row r="159" spans="1:60" x14ac:dyDescent="0.2">
      <c r="A159">
        <v>90005083</v>
      </c>
      <c r="B159">
        <v>508</v>
      </c>
      <c r="C159" t="s">
        <v>180</v>
      </c>
      <c r="D159" s="61">
        <v>9271</v>
      </c>
      <c r="E159" s="62">
        <v>843432.17851785407</v>
      </c>
      <c r="F159" s="61">
        <v>1965067.2179423189</v>
      </c>
      <c r="I159" s="61">
        <v>301792.60710000002</v>
      </c>
      <c r="J159" s="61">
        <v>0</v>
      </c>
      <c r="K159" s="61">
        <v>167590.32707999999</v>
      </c>
      <c r="M159" s="61">
        <v>977634.45853785414</v>
      </c>
      <c r="O159" s="61">
        <v>929977.24598900147</v>
      </c>
      <c r="R159" s="60">
        <f t="shared" si="27"/>
        <v>1907611.7045268556</v>
      </c>
      <c r="T159" s="61">
        <v>158968</v>
      </c>
      <c r="Z159" s="63">
        <f t="shared" si="28"/>
        <v>1681339.7045268556</v>
      </c>
      <c r="AA159" s="36"/>
      <c r="AH159" s="48">
        <v>90053401</v>
      </c>
      <c r="AI159" s="86">
        <v>27173013</v>
      </c>
      <c r="AJ159" s="86">
        <v>2264416</v>
      </c>
      <c r="AK159" t="s">
        <v>633</v>
      </c>
      <c r="AN159" s="15"/>
      <c r="AO159" s="61">
        <f t="shared" si="29"/>
        <v>-226272</v>
      </c>
      <c r="AP159" s="61"/>
      <c r="AQ159" s="61">
        <f t="shared" si="26"/>
        <v>-18860</v>
      </c>
      <c r="AT159">
        <v>483455</v>
      </c>
      <c r="AU159" s="60">
        <f t="shared" si="30"/>
        <v>359977.17851785407</v>
      </c>
      <c r="AV159">
        <f t="shared" si="31"/>
        <v>71995</v>
      </c>
      <c r="AX159">
        <v>176043</v>
      </c>
      <c r="AY159">
        <v>0</v>
      </c>
      <c r="AZ159">
        <v>97762</v>
      </c>
      <c r="BB159" s="60">
        <f t="shared" si="32"/>
        <v>125749.60710000002</v>
      </c>
      <c r="BC159" s="60">
        <f t="shared" si="33"/>
        <v>0</v>
      </c>
      <c r="BD159" s="60">
        <f t="shared" si="34"/>
        <v>69828.327079999988</v>
      </c>
      <c r="BF159">
        <f t="shared" si="35"/>
        <v>25150</v>
      </c>
      <c r="BG159">
        <f t="shared" si="36"/>
        <v>0</v>
      </c>
      <c r="BH159">
        <f t="shared" si="37"/>
        <v>13966</v>
      </c>
    </row>
    <row r="160" spans="1:60" x14ac:dyDescent="0.2">
      <c r="A160">
        <v>90005293</v>
      </c>
      <c r="B160">
        <v>529</v>
      </c>
      <c r="C160" t="s">
        <v>181</v>
      </c>
      <c r="D160" s="61">
        <v>19999</v>
      </c>
      <c r="E160" s="62">
        <v>10694669.914791841</v>
      </c>
      <c r="F160" s="61">
        <v>-566233.71631354466</v>
      </c>
      <c r="I160" s="61">
        <v>475483.79550000012</v>
      </c>
      <c r="J160" s="61">
        <v>0</v>
      </c>
      <c r="K160" s="61">
        <v>523971.05760150001</v>
      </c>
      <c r="M160" s="61">
        <v>10646182.652690342</v>
      </c>
      <c r="O160" s="61">
        <v>1361851.9753144083</v>
      </c>
      <c r="R160" s="60">
        <f t="shared" si="27"/>
        <v>12008034.62800475</v>
      </c>
      <c r="T160" s="61">
        <v>1000670</v>
      </c>
      <c r="Z160" s="63">
        <f t="shared" si="28"/>
        <v>11147084.62800475</v>
      </c>
      <c r="AA160" s="36"/>
      <c r="AH160" s="48">
        <v>90053061</v>
      </c>
      <c r="AI160" s="86">
        <v>1098888</v>
      </c>
      <c r="AJ160" s="86">
        <v>91574</v>
      </c>
      <c r="AK160" t="s">
        <v>634</v>
      </c>
      <c r="AN160" s="15"/>
      <c r="AO160" s="61">
        <f t="shared" si="29"/>
        <v>-860950</v>
      </c>
      <c r="AP160" s="61"/>
      <c r="AQ160" s="61">
        <f t="shared" si="26"/>
        <v>-71749</v>
      </c>
      <c r="AT160">
        <v>6220123</v>
      </c>
      <c r="AU160" s="60">
        <f t="shared" si="30"/>
        <v>4474546.9147918411</v>
      </c>
      <c r="AV160">
        <f t="shared" si="31"/>
        <v>894909</v>
      </c>
      <c r="AX160">
        <v>277368</v>
      </c>
      <c r="AY160">
        <v>0</v>
      </c>
      <c r="AZ160">
        <v>305648</v>
      </c>
      <c r="BB160" s="60">
        <f t="shared" si="32"/>
        <v>198115.79550000012</v>
      </c>
      <c r="BC160" s="60">
        <f t="shared" si="33"/>
        <v>0</v>
      </c>
      <c r="BD160" s="60">
        <f t="shared" si="34"/>
        <v>218323.05760150001</v>
      </c>
      <c r="BF160">
        <f t="shared" si="35"/>
        <v>39623</v>
      </c>
      <c r="BG160">
        <f t="shared" si="36"/>
        <v>0</v>
      </c>
      <c r="BH160">
        <f t="shared" si="37"/>
        <v>43665</v>
      </c>
    </row>
    <row r="161" spans="1:60" x14ac:dyDescent="0.2">
      <c r="A161">
        <v>90005313</v>
      </c>
      <c r="B161">
        <v>531</v>
      </c>
      <c r="C161" t="s">
        <v>182</v>
      </c>
      <c r="D161" s="61">
        <v>4966</v>
      </c>
      <c r="E161" s="62">
        <v>1029657.4836349536</v>
      </c>
      <c r="F161" s="61">
        <v>2094290.0725636466</v>
      </c>
      <c r="I161" s="61">
        <v>161856.18419999999</v>
      </c>
      <c r="J161" s="61">
        <v>0</v>
      </c>
      <c r="K161" s="61">
        <v>199586.51096999997</v>
      </c>
      <c r="M161" s="61">
        <v>991927.15686495369</v>
      </c>
      <c r="O161" s="61">
        <v>490496.68541689019</v>
      </c>
      <c r="R161" s="60">
        <f t="shared" si="27"/>
        <v>1482423.842281844</v>
      </c>
      <c r="T161" s="61">
        <v>123535</v>
      </c>
      <c r="Z161" s="63">
        <f t="shared" si="28"/>
        <v>1176682.842281844</v>
      </c>
      <c r="AA161" s="36"/>
      <c r="AH161" s="48">
        <v>90015851</v>
      </c>
      <c r="AI161" s="86">
        <v>734120</v>
      </c>
      <c r="AJ161" s="86">
        <v>61174</v>
      </c>
      <c r="AK161" t="s">
        <v>635</v>
      </c>
      <c r="AN161" s="15"/>
      <c r="AO161" s="61">
        <f t="shared" si="29"/>
        <v>-305741</v>
      </c>
      <c r="AP161" s="61"/>
      <c r="AQ161" s="61">
        <f t="shared" si="26"/>
        <v>-25484</v>
      </c>
      <c r="AT161">
        <v>596057</v>
      </c>
      <c r="AU161" s="60">
        <f t="shared" si="30"/>
        <v>433600.48363495362</v>
      </c>
      <c r="AV161">
        <f t="shared" si="31"/>
        <v>86720</v>
      </c>
      <c r="AX161">
        <v>94416</v>
      </c>
      <c r="AY161">
        <v>0</v>
      </c>
      <c r="AZ161">
        <v>116424</v>
      </c>
      <c r="BB161" s="60">
        <f t="shared" si="32"/>
        <v>67440.184199999989</v>
      </c>
      <c r="BC161" s="60">
        <f t="shared" si="33"/>
        <v>0</v>
      </c>
      <c r="BD161" s="60">
        <f t="shared" si="34"/>
        <v>83162.510969999974</v>
      </c>
      <c r="BF161">
        <f t="shared" si="35"/>
        <v>13488</v>
      </c>
      <c r="BG161">
        <f t="shared" si="36"/>
        <v>0</v>
      </c>
      <c r="BH161">
        <f t="shared" si="37"/>
        <v>16633</v>
      </c>
    </row>
    <row r="162" spans="1:60" x14ac:dyDescent="0.2">
      <c r="A162">
        <v>90005353</v>
      </c>
      <c r="B162">
        <v>535</v>
      </c>
      <c r="C162" t="s">
        <v>183</v>
      </c>
      <c r="D162" s="61">
        <v>10454</v>
      </c>
      <c r="E162" s="62">
        <v>15884214.093472283</v>
      </c>
      <c r="F162" s="61">
        <v>6561318.3776778886</v>
      </c>
      <c r="I162" s="61">
        <v>260120.05710000003</v>
      </c>
      <c r="J162" s="61">
        <v>0</v>
      </c>
      <c r="K162" s="61">
        <v>463065.37560000003</v>
      </c>
      <c r="M162" s="61">
        <v>15681268.774972284</v>
      </c>
      <c r="O162" s="61">
        <v>1140361.7617085618</v>
      </c>
      <c r="R162" s="60">
        <f t="shared" si="27"/>
        <v>16821630.536680847</v>
      </c>
      <c r="T162" s="61">
        <v>1401803</v>
      </c>
      <c r="Z162" s="63">
        <f t="shared" si="28"/>
        <v>16194984.536680847</v>
      </c>
      <c r="AA162" s="36"/>
      <c r="AH162" s="48">
        <v>90003031</v>
      </c>
      <c r="AI162" s="86">
        <v>4495485</v>
      </c>
      <c r="AJ162" s="86">
        <v>374623</v>
      </c>
      <c r="AK162" t="s">
        <v>636</v>
      </c>
      <c r="AN162" s="15"/>
      <c r="AO162" s="61">
        <f t="shared" si="29"/>
        <v>-626646</v>
      </c>
      <c r="AP162" s="61"/>
      <c r="AQ162" s="61">
        <f t="shared" si="26"/>
        <v>-52223</v>
      </c>
      <c r="AT162">
        <v>9256156</v>
      </c>
      <c r="AU162" s="60">
        <f t="shared" si="30"/>
        <v>6628058.0934722833</v>
      </c>
      <c r="AV162">
        <f t="shared" si="31"/>
        <v>1325612</v>
      </c>
      <c r="AX162">
        <v>151739</v>
      </c>
      <c r="AY162">
        <v>0</v>
      </c>
      <c r="AZ162">
        <v>270123</v>
      </c>
      <c r="BB162" s="60">
        <f t="shared" si="32"/>
        <v>108381.05710000003</v>
      </c>
      <c r="BC162" s="60">
        <f t="shared" si="33"/>
        <v>0</v>
      </c>
      <c r="BD162" s="60">
        <f t="shared" si="34"/>
        <v>192942.37560000003</v>
      </c>
      <c r="BF162">
        <f t="shared" si="35"/>
        <v>21676</v>
      </c>
      <c r="BG162">
        <f t="shared" si="36"/>
        <v>0</v>
      </c>
      <c r="BH162">
        <f t="shared" si="37"/>
        <v>38588</v>
      </c>
    </row>
    <row r="163" spans="1:60" x14ac:dyDescent="0.2">
      <c r="A163">
        <v>90005363</v>
      </c>
      <c r="B163">
        <v>536</v>
      </c>
      <c r="C163" t="s">
        <v>184</v>
      </c>
      <c r="D163" s="61">
        <v>35647</v>
      </c>
      <c r="E163" s="62">
        <v>21659208.74126308</v>
      </c>
      <c r="F163" s="61">
        <v>6196857.5309272399</v>
      </c>
      <c r="I163" s="61">
        <v>1284097.9557000003</v>
      </c>
      <c r="J163" s="61">
        <v>0</v>
      </c>
      <c r="K163" s="61">
        <v>1113334.6806630001</v>
      </c>
      <c r="M163" s="61">
        <v>21829972.016300082</v>
      </c>
      <c r="O163" s="61">
        <v>1598745.0176894609</v>
      </c>
      <c r="R163" s="60">
        <f t="shared" si="27"/>
        <v>23428717.033989541</v>
      </c>
      <c r="T163" s="61">
        <v>1952393</v>
      </c>
      <c r="Z163" s="63">
        <f t="shared" si="28"/>
        <v>22338254.033989541</v>
      </c>
      <c r="AA163" s="36"/>
      <c r="AH163" s="48">
        <v>90080401</v>
      </c>
      <c r="AI163" s="86">
        <v>168633</v>
      </c>
      <c r="AJ163" s="86">
        <v>14052</v>
      </c>
      <c r="AK163" t="s">
        <v>637</v>
      </c>
      <c r="AN163" s="15"/>
      <c r="AO163" s="61">
        <f t="shared" si="29"/>
        <v>-1090463</v>
      </c>
      <c r="AP163" s="61"/>
      <c r="AQ163" s="61">
        <f t="shared" si="26"/>
        <v>-90877</v>
      </c>
      <c r="AT163">
        <v>12601687</v>
      </c>
      <c r="AU163" s="60">
        <f t="shared" si="30"/>
        <v>9057521.7412630804</v>
      </c>
      <c r="AV163">
        <f t="shared" si="31"/>
        <v>1811504</v>
      </c>
      <c r="AX163">
        <v>749056</v>
      </c>
      <c r="AY163">
        <v>0</v>
      </c>
      <c r="AZ163">
        <v>654136</v>
      </c>
      <c r="BB163" s="60">
        <f t="shared" si="32"/>
        <v>535041.95570000028</v>
      </c>
      <c r="BC163" s="60">
        <f t="shared" si="33"/>
        <v>0</v>
      </c>
      <c r="BD163" s="60">
        <f t="shared" si="34"/>
        <v>459198.68066300009</v>
      </c>
      <c r="BF163">
        <f t="shared" si="35"/>
        <v>107008</v>
      </c>
      <c r="BG163">
        <f t="shared" si="36"/>
        <v>0</v>
      </c>
      <c r="BH163">
        <f t="shared" si="37"/>
        <v>91840</v>
      </c>
    </row>
    <row r="164" spans="1:60" x14ac:dyDescent="0.2">
      <c r="A164">
        <v>90005383</v>
      </c>
      <c r="B164">
        <v>538</v>
      </c>
      <c r="C164" t="s">
        <v>185</v>
      </c>
      <c r="D164" s="61">
        <v>4695</v>
      </c>
      <c r="E164" s="62">
        <v>4374469.864606143</v>
      </c>
      <c r="F164" s="61">
        <v>1757845.6786645274</v>
      </c>
      <c r="I164" s="61">
        <v>240117.23310000001</v>
      </c>
      <c r="J164" s="61">
        <v>0</v>
      </c>
      <c r="K164" s="61">
        <v>241150.71234000003</v>
      </c>
      <c r="M164" s="61">
        <v>4373436.3853661427</v>
      </c>
      <c r="O164" s="61">
        <v>383162.39270163246</v>
      </c>
      <c r="R164" s="60">
        <f t="shared" si="27"/>
        <v>4756598.7780677751</v>
      </c>
      <c r="T164" s="61">
        <v>396383</v>
      </c>
      <c r="Z164" s="63">
        <f t="shared" si="28"/>
        <v>5580159.7780677751</v>
      </c>
      <c r="AA164" s="36"/>
      <c r="AH164" s="48">
        <v>90051231</v>
      </c>
      <c r="AI164" s="86">
        <v>120795</v>
      </c>
      <c r="AJ164" s="86">
        <v>10066</v>
      </c>
      <c r="AK164" t="s">
        <v>638</v>
      </c>
      <c r="AN164" s="15"/>
      <c r="AO164" s="61">
        <f t="shared" si="29"/>
        <v>823561</v>
      </c>
      <c r="AP164" s="61"/>
      <c r="AQ164" s="61">
        <f t="shared" si="26"/>
        <v>68627</v>
      </c>
      <c r="AT164">
        <v>2547447</v>
      </c>
      <c r="AU164" s="60">
        <f t="shared" si="30"/>
        <v>1827022.864606143</v>
      </c>
      <c r="AV164">
        <f t="shared" si="31"/>
        <v>365405</v>
      </c>
      <c r="AX164">
        <v>140070</v>
      </c>
      <c r="AY164">
        <v>0</v>
      </c>
      <c r="AZ164">
        <v>140672</v>
      </c>
      <c r="BB164" s="60">
        <f t="shared" si="32"/>
        <v>100047.23310000001</v>
      </c>
      <c r="BC164" s="60">
        <f t="shared" si="33"/>
        <v>0</v>
      </c>
      <c r="BD164" s="60">
        <f t="shared" si="34"/>
        <v>100478.71234000003</v>
      </c>
      <c r="BF164">
        <f t="shared" si="35"/>
        <v>20009</v>
      </c>
      <c r="BG164">
        <f t="shared" si="36"/>
        <v>0</v>
      </c>
      <c r="BH164">
        <f t="shared" si="37"/>
        <v>20096</v>
      </c>
    </row>
    <row r="165" spans="1:60" x14ac:dyDescent="0.2">
      <c r="A165">
        <v>90005413</v>
      </c>
      <c r="B165">
        <v>541</v>
      </c>
      <c r="C165" t="s">
        <v>186</v>
      </c>
      <c r="D165" s="61">
        <v>9130</v>
      </c>
      <c r="E165" s="62">
        <v>11061567.410723418</v>
      </c>
      <c r="F165" s="61">
        <v>4629403.0415882766</v>
      </c>
      <c r="I165" s="61">
        <v>98430.563099999999</v>
      </c>
      <c r="J165" s="61">
        <v>0</v>
      </c>
      <c r="K165" s="61">
        <v>158355.69</v>
      </c>
      <c r="M165" s="61">
        <v>11001642.283823417</v>
      </c>
      <c r="O165" s="61">
        <v>1403207.5195452492</v>
      </c>
      <c r="R165" s="60">
        <f t="shared" si="27"/>
        <v>12404849.803368667</v>
      </c>
      <c r="T165" s="61">
        <v>1033737</v>
      </c>
      <c r="Z165" s="63">
        <f t="shared" si="28"/>
        <v>11939427.803368667</v>
      </c>
      <c r="AA165" s="36"/>
      <c r="AH165" s="48">
        <v>90017191</v>
      </c>
      <c r="AI165" s="86">
        <v>3812916</v>
      </c>
      <c r="AJ165" s="86">
        <v>317741</v>
      </c>
      <c r="AK165" t="s">
        <v>639</v>
      </c>
      <c r="AN165" s="15"/>
      <c r="AO165" s="61">
        <f t="shared" si="29"/>
        <v>-465422</v>
      </c>
      <c r="AP165" s="61"/>
      <c r="AQ165" s="61">
        <f t="shared" si="26"/>
        <v>-38790</v>
      </c>
      <c r="AT165">
        <v>6444165</v>
      </c>
      <c r="AU165" s="60">
        <f t="shared" si="30"/>
        <v>4617402.410723418</v>
      </c>
      <c r="AV165">
        <f t="shared" si="31"/>
        <v>923480</v>
      </c>
      <c r="AX165">
        <v>57421</v>
      </c>
      <c r="AY165">
        <v>0</v>
      </c>
      <c r="AZ165">
        <v>92372</v>
      </c>
      <c r="BB165" s="60">
        <f t="shared" si="32"/>
        <v>41009.563099999999</v>
      </c>
      <c r="BC165" s="60">
        <f t="shared" si="33"/>
        <v>0</v>
      </c>
      <c r="BD165" s="60">
        <f t="shared" si="34"/>
        <v>65983.69</v>
      </c>
      <c r="BF165">
        <f t="shared" si="35"/>
        <v>8202</v>
      </c>
      <c r="BG165">
        <f t="shared" si="36"/>
        <v>0</v>
      </c>
      <c r="BH165">
        <f t="shared" si="37"/>
        <v>13197</v>
      </c>
    </row>
    <row r="166" spans="1:60" x14ac:dyDescent="0.2">
      <c r="A166">
        <v>90005433</v>
      </c>
      <c r="B166">
        <v>543</v>
      </c>
      <c r="C166" t="s">
        <v>187</v>
      </c>
      <c r="D166" s="61">
        <v>44785</v>
      </c>
      <c r="E166" s="62">
        <v>38601475.099541709</v>
      </c>
      <c r="F166" s="61">
        <v>-209599.54589710652</v>
      </c>
      <c r="I166" s="61">
        <v>745355.22930000001</v>
      </c>
      <c r="J166" s="61">
        <v>0</v>
      </c>
      <c r="K166" s="61">
        <v>1125592.2445200002</v>
      </c>
      <c r="M166" s="61">
        <v>38221238.084321707</v>
      </c>
      <c r="O166" s="61">
        <v>2447337.9591911659</v>
      </c>
      <c r="R166" s="60">
        <f t="shared" si="27"/>
        <v>40668576.043512873</v>
      </c>
      <c r="T166" s="61">
        <v>3389048</v>
      </c>
      <c r="Z166" s="63">
        <f t="shared" si="28"/>
        <v>32812414.043512873</v>
      </c>
      <c r="AA166" s="36"/>
      <c r="AH166" s="48">
        <v>90013941</v>
      </c>
      <c r="AI166" s="86">
        <v>1149023</v>
      </c>
      <c r="AJ166" s="86">
        <v>95750</v>
      </c>
      <c r="AK166" t="s">
        <v>640</v>
      </c>
      <c r="AN166" s="15"/>
      <c r="AO166" s="61">
        <f t="shared" si="29"/>
        <v>-7856162</v>
      </c>
      <c r="AP166" s="61"/>
      <c r="AQ166" s="61">
        <f t="shared" si="26"/>
        <v>-654686</v>
      </c>
      <c r="AT166">
        <v>22476251</v>
      </c>
      <c r="AU166" s="60">
        <f t="shared" si="30"/>
        <v>16125224.099541709</v>
      </c>
      <c r="AV166">
        <f t="shared" si="31"/>
        <v>3225045</v>
      </c>
      <c r="AX166">
        <v>434791</v>
      </c>
      <c r="AY166">
        <v>0</v>
      </c>
      <c r="AZ166">
        <v>656593</v>
      </c>
      <c r="BB166" s="60">
        <f t="shared" si="32"/>
        <v>310564.22930000001</v>
      </c>
      <c r="BC166" s="60">
        <f t="shared" si="33"/>
        <v>0</v>
      </c>
      <c r="BD166" s="60">
        <f t="shared" si="34"/>
        <v>468999.24452000018</v>
      </c>
      <c r="BF166">
        <f t="shared" si="35"/>
        <v>62113</v>
      </c>
      <c r="BG166">
        <f t="shared" si="36"/>
        <v>0</v>
      </c>
      <c r="BH166">
        <f t="shared" si="37"/>
        <v>93800</v>
      </c>
    </row>
    <row r="167" spans="1:60" x14ac:dyDescent="0.2">
      <c r="A167">
        <v>90005453</v>
      </c>
      <c r="B167">
        <v>545</v>
      </c>
      <c r="C167" t="s">
        <v>188</v>
      </c>
      <c r="D167" s="61">
        <v>9621</v>
      </c>
      <c r="E167" s="62">
        <v>16058090.551228143</v>
      </c>
      <c r="F167" s="61">
        <v>3291786.0403096573</v>
      </c>
      <c r="I167" s="61">
        <v>226698.67199999999</v>
      </c>
      <c r="J167" s="61">
        <v>0</v>
      </c>
      <c r="K167" s="61">
        <v>133518.85019999999</v>
      </c>
      <c r="M167" s="61">
        <v>16151270.373028142</v>
      </c>
      <c r="O167" s="61">
        <v>1665394.7750604055</v>
      </c>
      <c r="R167" s="60">
        <f t="shared" si="27"/>
        <v>17816665.148088548</v>
      </c>
      <c r="T167" s="61">
        <v>1484722</v>
      </c>
      <c r="Z167" s="63">
        <f t="shared" si="28"/>
        <v>18530743.148088548</v>
      </c>
      <c r="AA167" s="36"/>
      <c r="AH167" s="48">
        <v>90017701</v>
      </c>
      <c r="AI167" s="86">
        <v>4371934</v>
      </c>
      <c r="AJ167" s="86">
        <v>364325</v>
      </c>
      <c r="AK167" t="s">
        <v>641</v>
      </c>
      <c r="AN167" s="15"/>
      <c r="AO167" s="61">
        <f t="shared" si="29"/>
        <v>714078</v>
      </c>
      <c r="AP167" s="61"/>
      <c r="AQ167" s="61">
        <f t="shared" si="26"/>
        <v>59502</v>
      </c>
      <c r="AT167">
        <v>9358349</v>
      </c>
      <c r="AU167" s="60">
        <f t="shared" si="30"/>
        <v>6699741.5512281433</v>
      </c>
      <c r="AV167">
        <f t="shared" si="31"/>
        <v>1339948</v>
      </c>
      <c r="AX167">
        <v>132244</v>
      </c>
      <c r="AY167">
        <v>0</v>
      </c>
      <c r="AZ167">
        <v>77889</v>
      </c>
      <c r="BB167" s="60">
        <f t="shared" si="32"/>
        <v>94454.671999999991</v>
      </c>
      <c r="BC167" s="60">
        <f t="shared" si="33"/>
        <v>0</v>
      </c>
      <c r="BD167" s="60">
        <f t="shared" si="34"/>
        <v>55629.850199999986</v>
      </c>
      <c r="BF167">
        <f t="shared" si="35"/>
        <v>18891</v>
      </c>
      <c r="BG167">
        <f t="shared" si="36"/>
        <v>0</v>
      </c>
      <c r="BH167">
        <f t="shared" si="37"/>
        <v>11126</v>
      </c>
    </row>
    <row r="168" spans="1:60" x14ac:dyDescent="0.2">
      <c r="A168">
        <v>90005603</v>
      </c>
      <c r="B168">
        <v>560</v>
      </c>
      <c r="C168" t="s">
        <v>189</v>
      </c>
      <c r="D168" s="61">
        <v>15669</v>
      </c>
      <c r="E168" s="62">
        <v>12853102.01516532</v>
      </c>
      <c r="F168" s="61">
        <v>6562383.9832777744</v>
      </c>
      <c r="I168" s="61">
        <v>1462289.7795000002</v>
      </c>
      <c r="J168" s="61">
        <v>0</v>
      </c>
      <c r="K168" s="61">
        <v>1061027.295903</v>
      </c>
      <c r="M168" s="61">
        <v>13254364.498762321</v>
      </c>
      <c r="O168" s="61">
        <v>1735654.3623882025</v>
      </c>
      <c r="R168" s="60">
        <f t="shared" si="27"/>
        <v>14990018.861150524</v>
      </c>
      <c r="T168" s="61">
        <v>1249168</v>
      </c>
      <c r="Z168" s="63">
        <f t="shared" si="28"/>
        <v>13574016.861150524</v>
      </c>
      <c r="AA168" s="36"/>
      <c r="AH168" s="48">
        <v>90022091</v>
      </c>
      <c r="AI168" s="86">
        <v>543270</v>
      </c>
      <c r="AJ168" s="86">
        <v>45272</v>
      </c>
      <c r="AK168" t="s">
        <v>642</v>
      </c>
      <c r="AN168" s="15"/>
      <c r="AO168" s="61">
        <f t="shared" si="29"/>
        <v>-1416002</v>
      </c>
      <c r="AP168" s="61"/>
      <c r="AQ168" s="61">
        <f t="shared" si="26"/>
        <v>-118004</v>
      </c>
      <c r="AT168">
        <v>7483203</v>
      </c>
      <c r="AU168" s="60">
        <f t="shared" si="30"/>
        <v>5369899.0151653197</v>
      </c>
      <c r="AV168">
        <f t="shared" si="31"/>
        <v>1073980</v>
      </c>
      <c r="AX168">
        <v>852999</v>
      </c>
      <c r="AY168">
        <v>0</v>
      </c>
      <c r="AZ168">
        <v>618933</v>
      </c>
      <c r="BB168" s="60">
        <f t="shared" si="32"/>
        <v>609290.77950000018</v>
      </c>
      <c r="BC168" s="60">
        <f t="shared" si="33"/>
        <v>0</v>
      </c>
      <c r="BD168" s="60">
        <f t="shared" si="34"/>
        <v>442094.29590300005</v>
      </c>
      <c r="BF168">
        <f t="shared" si="35"/>
        <v>121858</v>
      </c>
      <c r="BG168">
        <f t="shared" si="36"/>
        <v>0</v>
      </c>
      <c r="BH168">
        <f t="shared" si="37"/>
        <v>88419</v>
      </c>
    </row>
    <row r="169" spans="1:60" x14ac:dyDescent="0.2">
      <c r="A169">
        <v>90005613</v>
      </c>
      <c r="B169">
        <v>561</v>
      </c>
      <c r="C169" t="s">
        <v>190</v>
      </c>
      <c r="D169" s="61">
        <v>1315</v>
      </c>
      <c r="E169" s="62">
        <v>2006328.8715101471</v>
      </c>
      <c r="F169" s="61">
        <v>433005.91615647695</v>
      </c>
      <c r="I169" s="61">
        <v>50007.06</v>
      </c>
      <c r="J169" s="61">
        <v>0</v>
      </c>
      <c r="K169" s="61">
        <v>908161.54764000012</v>
      </c>
      <c r="M169" s="61">
        <v>1148174.3838701469</v>
      </c>
      <c r="O169" s="61">
        <v>264764.55649906059</v>
      </c>
      <c r="R169" s="60">
        <f t="shared" si="27"/>
        <v>1412938.9403692074</v>
      </c>
      <c r="T169" s="61">
        <v>117745</v>
      </c>
      <c r="Z169" s="63">
        <f t="shared" si="28"/>
        <v>1162727.9403692074</v>
      </c>
      <c r="AA169" s="36"/>
      <c r="AH169" s="48">
        <v>90081111</v>
      </c>
      <c r="AI169" s="86">
        <v>75713</v>
      </c>
      <c r="AJ169" s="86">
        <v>6309</v>
      </c>
      <c r="AK169" t="s">
        <v>643</v>
      </c>
      <c r="AN169" s="15"/>
      <c r="AO169" s="61">
        <f t="shared" si="29"/>
        <v>-250211</v>
      </c>
      <c r="AP169" s="61"/>
      <c r="AQ169" s="61">
        <f t="shared" si="26"/>
        <v>-20852</v>
      </c>
      <c r="AT169">
        <v>1169147</v>
      </c>
      <c r="AU169" s="60">
        <f t="shared" si="30"/>
        <v>837181.87151014712</v>
      </c>
      <c r="AV169">
        <f t="shared" si="31"/>
        <v>167436</v>
      </c>
      <c r="AX169">
        <v>29169</v>
      </c>
      <c r="AY169">
        <v>0</v>
      </c>
      <c r="AZ169">
        <v>529760</v>
      </c>
      <c r="BB169" s="60">
        <f t="shared" si="32"/>
        <v>20838.059999999998</v>
      </c>
      <c r="BC169" s="60">
        <f t="shared" si="33"/>
        <v>0</v>
      </c>
      <c r="BD169" s="60">
        <f t="shared" si="34"/>
        <v>378401.54764000012</v>
      </c>
      <c r="BF169">
        <f t="shared" si="35"/>
        <v>4168</v>
      </c>
      <c r="BG169">
        <f t="shared" si="36"/>
        <v>0</v>
      </c>
      <c r="BH169">
        <f t="shared" si="37"/>
        <v>75680</v>
      </c>
    </row>
    <row r="170" spans="1:60" x14ac:dyDescent="0.2">
      <c r="A170">
        <v>90005623</v>
      </c>
      <c r="B170">
        <v>562</v>
      </c>
      <c r="C170" t="s">
        <v>191</v>
      </c>
      <c r="D170" s="61">
        <v>8839</v>
      </c>
      <c r="E170" s="62">
        <v>5045513.8606423456</v>
      </c>
      <c r="F170" s="61">
        <v>3340439.2049294207</v>
      </c>
      <c r="I170" s="61">
        <v>296791.90110000002</v>
      </c>
      <c r="J170" s="61">
        <v>0</v>
      </c>
      <c r="K170" s="61">
        <v>513486.24402150011</v>
      </c>
      <c r="M170" s="61">
        <v>4828819.5177208455</v>
      </c>
      <c r="O170" s="61">
        <v>987875.47037635313</v>
      </c>
      <c r="R170" s="60">
        <f t="shared" si="27"/>
        <v>5816694.9880971983</v>
      </c>
      <c r="T170" s="61">
        <v>484725</v>
      </c>
      <c r="Z170" s="63">
        <f t="shared" si="28"/>
        <v>5607705.9880971983</v>
      </c>
      <c r="AA170" s="36"/>
      <c r="AH170" s="48">
        <v>90023181</v>
      </c>
      <c r="AI170" s="86">
        <v>825427</v>
      </c>
      <c r="AJ170" s="86">
        <v>68784</v>
      </c>
      <c r="AK170" t="s">
        <v>644</v>
      </c>
      <c r="AN170" s="15"/>
      <c r="AO170" s="61">
        <f t="shared" si="29"/>
        <v>-208989</v>
      </c>
      <c r="AP170" s="61"/>
      <c r="AQ170" s="61">
        <f t="shared" si="26"/>
        <v>-17418</v>
      </c>
      <c r="AT170">
        <v>2935072</v>
      </c>
      <c r="AU170" s="60">
        <f t="shared" si="30"/>
        <v>2110441.8606423456</v>
      </c>
      <c r="AV170">
        <f t="shared" si="31"/>
        <v>422088</v>
      </c>
      <c r="AX170">
        <v>173131</v>
      </c>
      <c r="AY170">
        <v>0</v>
      </c>
      <c r="AZ170">
        <v>299537</v>
      </c>
      <c r="BB170" s="60">
        <f t="shared" si="32"/>
        <v>123660.90110000002</v>
      </c>
      <c r="BC170" s="60">
        <f t="shared" si="33"/>
        <v>0</v>
      </c>
      <c r="BD170" s="60">
        <f t="shared" si="34"/>
        <v>213949.24402150011</v>
      </c>
      <c r="BF170">
        <f t="shared" si="35"/>
        <v>24732</v>
      </c>
      <c r="BG170">
        <f t="shared" si="36"/>
        <v>0</v>
      </c>
      <c r="BH170">
        <f t="shared" si="37"/>
        <v>42790</v>
      </c>
    </row>
    <row r="171" spans="1:60" x14ac:dyDescent="0.2">
      <c r="A171">
        <v>90005633</v>
      </c>
      <c r="B171">
        <v>563</v>
      </c>
      <c r="C171" t="s">
        <v>192</v>
      </c>
      <c r="D171" s="61">
        <v>6978</v>
      </c>
      <c r="E171" s="62">
        <v>4927239.4261882966</v>
      </c>
      <c r="F171" s="61">
        <v>3265041.1498580179</v>
      </c>
      <c r="I171" s="61">
        <v>361717.73400000011</v>
      </c>
      <c r="J171" s="61">
        <v>0</v>
      </c>
      <c r="K171" s="61">
        <v>232099.43448000003</v>
      </c>
      <c r="M171" s="61">
        <v>5056857.7257082965</v>
      </c>
      <c r="O171" s="61">
        <v>720236.1406988356</v>
      </c>
      <c r="R171" s="60">
        <f t="shared" si="27"/>
        <v>5777093.8664071318</v>
      </c>
      <c r="T171" s="61">
        <v>481424</v>
      </c>
      <c r="Z171" s="63">
        <f t="shared" si="28"/>
        <v>5550687.8664071318</v>
      </c>
      <c r="AA171" s="36"/>
      <c r="AH171" s="48">
        <v>90016541</v>
      </c>
      <c r="AI171" s="86">
        <v>558262</v>
      </c>
      <c r="AJ171" s="86">
        <v>46520</v>
      </c>
      <c r="AK171" t="s">
        <v>645</v>
      </c>
      <c r="AN171" s="15"/>
      <c r="AO171" s="61">
        <f t="shared" si="29"/>
        <v>-226406</v>
      </c>
      <c r="AP171" s="61"/>
      <c r="AQ171" s="61">
        <f t="shared" si="26"/>
        <v>-18871</v>
      </c>
      <c r="AT171">
        <v>2867795</v>
      </c>
      <c r="AU171" s="60">
        <f t="shared" si="30"/>
        <v>2059444.4261882966</v>
      </c>
      <c r="AV171">
        <f t="shared" si="31"/>
        <v>411889</v>
      </c>
      <c r="AX171">
        <v>211001</v>
      </c>
      <c r="AY171">
        <v>0</v>
      </c>
      <c r="AZ171">
        <v>135394</v>
      </c>
      <c r="BB171" s="60">
        <f t="shared" si="32"/>
        <v>150716.73400000011</v>
      </c>
      <c r="BC171" s="60">
        <f t="shared" si="33"/>
        <v>0</v>
      </c>
      <c r="BD171" s="60">
        <f t="shared" si="34"/>
        <v>96705.434480000025</v>
      </c>
      <c r="BF171">
        <f t="shared" si="35"/>
        <v>30143</v>
      </c>
      <c r="BG171">
        <f t="shared" si="36"/>
        <v>0</v>
      </c>
      <c r="BH171">
        <f t="shared" si="37"/>
        <v>19341</v>
      </c>
    </row>
    <row r="172" spans="1:60" x14ac:dyDescent="0.2">
      <c r="A172">
        <v>90005643</v>
      </c>
      <c r="B172">
        <v>564</v>
      </c>
      <c r="C172" t="s">
        <v>193</v>
      </c>
      <c r="D172" s="61">
        <v>214633</v>
      </c>
      <c r="E172" s="62">
        <v>118674548.46039709</v>
      </c>
      <c r="F172" s="61">
        <v>34864558.184179351</v>
      </c>
      <c r="I172" s="61">
        <v>1754414.3550000009</v>
      </c>
      <c r="J172" s="61">
        <v>0</v>
      </c>
      <c r="K172" s="61">
        <v>16411569.069727499</v>
      </c>
      <c r="M172" s="61">
        <v>104017393.7456696</v>
      </c>
      <c r="O172" s="61">
        <v>18174033.171114728</v>
      </c>
      <c r="R172" s="60">
        <f t="shared" si="27"/>
        <v>122191426.91678433</v>
      </c>
      <c r="T172" s="61">
        <v>10182619</v>
      </c>
      <c r="Z172" s="63">
        <f t="shared" si="28"/>
        <v>126712165.91678433</v>
      </c>
      <c r="AA172" s="36"/>
      <c r="AH172" s="48">
        <v>90016551</v>
      </c>
      <c r="AI172" s="86">
        <v>2044184</v>
      </c>
      <c r="AJ172" s="86">
        <v>170347</v>
      </c>
      <c r="AK172" t="s">
        <v>646</v>
      </c>
      <c r="AN172" s="15"/>
      <c r="AO172" s="61">
        <f t="shared" si="29"/>
        <v>4520739</v>
      </c>
      <c r="AP172" s="61"/>
      <c r="AQ172" s="61">
        <f t="shared" si="26"/>
        <v>387731</v>
      </c>
      <c r="AT172">
        <v>69029002</v>
      </c>
      <c r="AU172" s="60">
        <f t="shared" si="30"/>
        <v>49645546.460397094</v>
      </c>
      <c r="AV172">
        <f t="shared" si="31"/>
        <v>9929109</v>
      </c>
      <c r="AX172">
        <v>1023407</v>
      </c>
      <c r="AY172">
        <v>0</v>
      </c>
      <c r="AZ172">
        <v>9573417</v>
      </c>
      <c r="BB172" s="60">
        <f t="shared" si="32"/>
        <v>731007.35500000091</v>
      </c>
      <c r="BC172" s="60">
        <f t="shared" si="33"/>
        <v>0</v>
      </c>
      <c r="BD172" s="60">
        <f t="shared" si="34"/>
        <v>6838152.069727499</v>
      </c>
      <c r="BF172">
        <f t="shared" si="35"/>
        <v>146201</v>
      </c>
      <c r="BG172">
        <f t="shared" si="36"/>
        <v>0</v>
      </c>
      <c r="BH172">
        <f t="shared" si="37"/>
        <v>1367630</v>
      </c>
    </row>
    <row r="173" spans="1:60" x14ac:dyDescent="0.2">
      <c r="A173">
        <v>90005763</v>
      </c>
      <c r="B173">
        <v>576</v>
      </c>
      <c r="C173" t="s">
        <v>194</v>
      </c>
      <c r="D173" s="61">
        <v>2726</v>
      </c>
      <c r="E173" s="62">
        <v>1576931.3138640206</v>
      </c>
      <c r="F173" s="61">
        <v>849069.29348858469</v>
      </c>
      <c r="I173" s="61">
        <v>16669.02</v>
      </c>
      <c r="J173" s="61">
        <v>0</v>
      </c>
      <c r="K173" s="61">
        <v>70009.884000000005</v>
      </c>
      <c r="M173" s="61">
        <v>1523590.4498640206</v>
      </c>
      <c r="O173" s="61">
        <v>463658.29171494179</v>
      </c>
      <c r="R173" s="60">
        <f t="shared" si="27"/>
        <v>1987248.7415789624</v>
      </c>
      <c r="T173" s="61">
        <v>165604</v>
      </c>
      <c r="Z173" s="63">
        <f t="shared" si="28"/>
        <v>1860808.7415789624</v>
      </c>
      <c r="AA173" s="36"/>
      <c r="AH173" s="48">
        <v>90083251</v>
      </c>
      <c r="AI173" s="86">
        <v>1037204</v>
      </c>
      <c r="AJ173" s="86">
        <v>86432</v>
      </c>
      <c r="AK173" t="s">
        <v>647</v>
      </c>
      <c r="AN173" s="15"/>
      <c r="AO173" s="61">
        <f t="shared" si="29"/>
        <v>-126440</v>
      </c>
      <c r="AP173" s="61"/>
      <c r="AQ173" s="61">
        <f t="shared" si="26"/>
        <v>-10538</v>
      </c>
      <c r="AT173">
        <v>917364</v>
      </c>
      <c r="AU173" s="60">
        <f t="shared" si="30"/>
        <v>659567.31386402063</v>
      </c>
      <c r="AV173">
        <f t="shared" si="31"/>
        <v>131913</v>
      </c>
      <c r="AX173">
        <v>9723</v>
      </c>
      <c r="AY173">
        <v>0</v>
      </c>
      <c r="AZ173">
        <v>40838</v>
      </c>
      <c r="BB173" s="60">
        <f t="shared" si="32"/>
        <v>6946.02</v>
      </c>
      <c r="BC173" s="60">
        <f t="shared" si="33"/>
        <v>0</v>
      </c>
      <c r="BD173" s="60">
        <f t="shared" si="34"/>
        <v>29171.884000000005</v>
      </c>
      <c r="BF173">
        <f t="shared" si="35"/>
        <v>1389</v>
      </c>
      <c r="BG173">
        <f t="shared" si="36"/>
        <v>0</v>
      </c>
      <c r="BH173">
        <f t="shared" si="37"/>
        <v>5834</v>
      </c>
    </row>
    <row r="174" spans="1:60" x14ac:dyDescent="0.2">
      <c r="A174">
        <v>90005773</v>
      </c>
      <c r="B174">
        <v>577</v>
      </c>
      <c r="C174" t="s">
        <v>195</v>
      </c>
      <c r="D174" s="61">
        <v>11236</v>
      </c>
      <c r="E174" s="62">
        <v>9335787.2303607576</v>
      </c>
      <c r="F174" s="61">
        <v>2366145.1514926753</v>
      </c>
      <c r="I174" s="61">
        <v>545410.33440000005</v>
      </c>
      <c r="J174" s="61">
        <v>0</v>
      </c>
      <c r="K174" s="61">
        <v>417425.59884000005</v>
      </c>
      <c r="M174" s="61">
        <v>9463771.9659207575</v>
      </c>
      <c r="O174" s="61">
        <v>770024.05964740983</v>
      </c>
      <c r="R174" s="60">
        <f t="shared" si="27"/>
        <v>10233796.025568167</v>
      </c>
      <c r="T174" s="61">
        <v>852816</v>
      </c>
      <c r="Z174" s="63">
        <f t="shared" si="28"/>
        <v>10871300.025568167</v>
      </c>
      <c r="AA174" s="36"/>
      <c r="AH174" s="48">
        <v>90019601</v>
      </c>
      <c r="AI174" s="86">
        <v>1075847</v>
      </c>
      <c r="AJ174" s="86">
        <v>89653</v>
      </c>
      <c r="AK174" t="s">
        <v>648</v>
      </c>
      <c r="AN174" s="15"/>
      <c r="AO174" s="61">
        <f t="shared" si="29"/>
        <v>637504</v>
      </c>
      <c r="AP174" s="61"/>
      <c r="AQ174" s="61">
        <f t="shared" si="26"/>
        <v>53121</v>
      </c>
      <c r="AT174">
        <v>5435521</v>
      </c>
      <c r="AU174" s="60">
        <f t="shared" si="30"/>
        <v>3900266.2303607576</v>
      </c>
      <c r="AV174">
        <f t="shared" si="31"/>
        <v>780053</v>
      </c>
      <c r="AX174">
        <v>318157</v>
      </c>
      <c r="AY174">
        <v>0</v>
      </c>
      <c r="AZ174">
        <v>243495</v>
      </c>
      <c r="BB174" s="60">
        <f t="shared" si="32"/>
        <v>227253.33440000005</v>
      </c>
      <c r="BC174" s="60">
        <f t="shared" si="33"/>
        <v>0</v>
      </c>
      <c r="BD174" s="60">
        <f t="shared" si="34"/>
        <v>173930.59884000005</v>
      </c>
      <c r="BF174">
        <f t="shared" si="35"/>
        <v>45451</v>
      </c>
      <c r="BG174">
        <f t="shared" si="36"/>
        <v>0</v>
      </c>
      <c r="BH174">
        <f t="shared" si="37"/>
        <v>34786</v>
      </c>
    </row>
    <row r="175" spans="1:60" x14ac:dyDescent="0.2">
      <c r="A175">
        <v>90005783</v>
      </c>
      <c r="B175">
        <v>578</v>
      </c>
      <c r="C175" t="s">
        <v>196</v>
      </c>
      <c r="D175" s="61">
        <v>3037</v>
      </c>
      <c r="E175" s="62">
        <v>2030880.1900464999</v>
      </c>
      <c r="F175" s="61">
        <v>1738636.3095867978</v>
      </c>
      <c r="I175" s="61">
        <v>362384.49480000004</v>
      </c>
      <c r="J175" s="61">
        <v>0</v>
      </c>
      <c r="K175" s="61">
        <v>101681.022</v>
      </c>
      <c r="M175" s="61">
        <v>2291583.6628465001</v>
      </c>
      <c r="O175" s="61">
        <v>448475.57585775631</v>
      </c>
      <c r="R175" s="60">
        <f t="shared" si="27"/>
        <v>2740059.2387042562</v>
      </c>
      <c r="T175" s="61">
        <v>228338</v>
      </c>
      <c r="Z175" s="63">
        <f t="shared" si="28"/>
        <v>2950974.2387042562</v>
      </c>
      <c r="AA175" s="36"/>
      <c r="AH175" s="48">
        <v>90016311</v>
      </c>
      <c r="AI175" s="86">
        <v>2707011</v>
      </c>
      <c r="AJ175" s="86">
        <v>225582</v>
      </c>
      <c r="AK175" t="s">
        <v>649</v>
      </c>
      <c r="AN175" s="15"/>
      <c r="AO175" s="61">
        <f t="shared" si="29"/>
        <v>210915</v>
      </c>
      <c r="AP175" s="61"/>
      <c r="AQ175" s="61">
        <f t="shared" si="26"/>
        <v>17575</v>
      </c>
      <c r="AT175">
        <v>1181880</v>
      </c>
      <c r="AU175" s="60">
        <f t="shared" si="30"/>
        <v>849000.19004649995</v>
      </c>
      <c r="AV175">
        <f t="shared" si="31"/>
        <v>169800</v>
      </c>
      <c r="AX175">
        <v>211393</v>
      </c>
      <c r="AY175">
        <v>0</v>
      </c>
      <c r="AZ175">
        <v>59311</v>
      </c>
      <c r="BB175" s="60">
        <f t="shared" si="32"/>
        <v>150991.49480000004</v>
      </c>
      <c r="BC175" s="60">
        <f t="shared" si="33"/>
        <v>0</v>
      </c>
      <c r="BD175" s="60">
        <f t="shared" si="34"/>
        <v>42370.021999999997</v>
      </c>
      <c r="BF175">
        <f t="shared" si="35"/>
        <v>30198</v>
      </c>
      <c r="BG175">
        <f t="shared" si="36"/>
        <v>0</v>
      </c>
      <c r="BH175">
        <f t="shared" si="37"/>
        <v>8474</v>
      </c>
    </row>
    <row r="176" spans="1:60" x14ac:dyDescent="0.2">
      <c r="A176">
        <v>90005803</v>
      </c>
      <c r="B176">
        <v>580</v>
      </c>
      <c r="C176" t="s">
        <v>197</v>
      </c>
      <c r="D176" s="61">
        <v>4366</v>
      </c>
      <c r="E176" s="62">
        <v>1808258.3094624868</v>
      </c>
      <c r="F176" s="61">
        <v>2195188.8195672454</v>
      </c>
      <c r="I176" s="61">
        <v>63342.275999999998</v>
      </c>
      <c r="J176" s="61">
        <v>0</v>
      </c>
      <c r="K176" s="61">
        <v>38338.746000000006</v>
      </c>
      <c r="M176" s="61">
        <v>1833261.8394624868</v>
      </c>
      <c r="O176" s="61">
        <v>725707.69006359496</v>
      </c>
      <c r="R176" s="60">
        <f t="shared" si="27"/>
        <v>2558969.5295260819</v>
      </c>
      <c r="T176" s="61">
        <v>213247</v>
      </c>
      <c r="Z176" s="63">
        <f t="shared" si="28"/>
        <v>2277568.5295260819</v>
      </c>
      <c r="AA176" s="36"/>
      <c r="AH176" s="48">
        <v>90016561</v>
      </c>
      <c r="AI176" s="86">
        <v>3447264</v>
      </c>
      <c r="AJ176" s="86">
        <v>287269</v>
      </c>
      <c r="AK176" t="s">
        <v>650</v>
      </c>
      <c r="AN176" s="15"/>
      <c r="AO176" s="61">
        <f t="shared" si="29"/>
        <v>-281401</v>
      </c>
      <c r="AP176" s="61"/>
      <c r="AQ176" s="61">
        <f t="shared" si="26"/>
        <v>-23452</v>
      </c>
      <c r="AT176">
        <v>1050791</v>
      </c>
      <c r="AU176" s="60">
        <f t="shared" si="30"/>
        <v>757467.30946248677</v>
      </c>
      <c r="AV176">
        <f t="shared" si="31"/>
        <v>151493</v>
      </c>
      <c r="AX176">
        <v>36953</v>
      </c>
      <c r="AY176">
        <v>0</v>
      </c>
      <c r="AZ176">
        <v>22365</v>
      </c>
      <c r="BB176" s="60">
        <f t="shared" si="32"/>
        <v>26389.275999999998</v>
      </c>
      <c r="BC176" s="60">
        <f t="shared" si="33"/>
        <v>0</v>
      </c>
      <c r="BD176" s="60">
        <f t="shared" si="34"/>
        <v>15973.746000000006</v>
      </c>
      <c r="BF176">
        <f t="shared" si="35"/>
        <v>5278</v>
      </c>
      <c r="BG176">
        <f t="shared" si="36"/>
        <v>0</v>
      </c>
      <c r="BH176">
        <f t="shared" si="37"/>
        <v>3195</v>
      </c>
    </row>
    <row r="177" spans="1:60" x14ac:dyDescent="0.2">
      <c r="A177">
        <v>90005813</v>
      </c>
      <c r="B177">
        <v>581</v>
      </c>
      <c r="C177" t="s">
        <v>198</v>
      </c>
      <c r="D177" s="61">
        <v>6123</v>
      </c>
      <c r="E177" s="62">
        <v>3464414.7803814663</v>
      </c>
      <c r="F177" s="61">
        <v>2273800.6119698281</v>
      </c>
      <c r="I177" s="61">
        <v>183525.91020000001</v>
      </c>
      <c r="J177" s="61">
        <v>0</v>
      </c>
      <c r="K177" s="61">
        <v>104423.07579</v>
      </c>
      <c r="M177" s="61">
        <v>3543517.6147914664</v>
      </c>
      <c r="O177" s="61">
        <v>744737.20291348617</v>
      </c>
      <c r="R177" s="60">
        <f t="shared" si="27"/>
        <v>4288254.8177049523</v>
      </c>
      <c r="T177" s="61">
        <v>357355</v>
      </c>
      <c r="Z177" s="63">
        <f t="shared" si="28"/>
        <v>3990755.8177049523</v>
      </c>
      <c r="AA177" s="36"/>
      <c r="AH177" s="48">
        <v>90019611</v>
      </c>
      <c r="AI177" s="86">
        <v>2389235</v>
      </c>
      <c r="AJ177" s="86">
        <v>199101</v>
      </c>
      <c r="AK177" t="s">
        <v>651</v>
      </c>
      <c r="AN177" s="15"/>
      <c r="AO177" s="61">
        <f t="shared" si="29"/>
        <v>-297499</v>
      </c>
      <c r="AP177" s="61"/>
      <c r="AQ177" s="61">
        <f t="shared" si="26"/>
        <v>-24796</v>
      </c>
      <c r="AT177">
        <v>2015265</v>
      </c>
      <c r="AU177" s="60">
        <f t="shared" si="30"/>
        <v>1449149.7803814663</v>
      </c>
      <c r="AV177">
        <f t="shared" si="31"/>
        <v>289830</v>
      </c>
      <c r="AX177">
        <v>107058</v>
      </c>
      <c r="AY177">
        <v>0</v>
      </c>
      <c r="AZ177">
        <v>60914</v>
      </c>
      <c r="BB177" s="60">
        <f t="shared" si="32"/>
        <v>76467.910200000013</v>
      </c>
      <c r="BC177" s="60">
        <f t="shared" si="33"/>
        <v>0</v>
      </c>
      <c r="BD177" s="60">
        <f t="shared" si="34"/>
        <v>43509.075790000003</v>
      </c>
      <c r="BF177">
        <f t="shared" si="35"/>
        <v>15294</v>
      </c>
      <c r="BG177">
        <f t="shared" si="36"/>
        <v>0</v>
      </c>
      <c r="BH177">
        <f t="shared" si="37"/>
        <v>8702</v>
      </c>
    </row>
    <row r="178" spans="1:60" x14ac:dyDescent="0.2">
      <c r="A178">
        <v>90005833</v>
      </c>
      <c r="B178">
        <v>583</v>
      </c>
      <c r="C178" t="s">
        <v>199</v>
      </c>
      <c r="D178" s="61">
        <v>912</v>
      </c>
      <c r="E178" s="62">
        <v>638917.88548348285</v>
      </c>
      <c r="F178" s="61">
        <v>97517.058400114474</v>
      </c>
      <c r="I178" s="61">
        <v>66842.770199999999</v>
      </c>
      <c r="J178" s="61">
        <v>0</v>
      </c>
      <c r="K178" s="61">
        <v>0</v>
      </c>
      <c r="M178" s="61">
        <v>705760.65568348288</v>
      </c>
      <c r="O178" s="61">
        <v>114868.97041245647</v>
      </c>
      <c r="R178" s="60">
        <f t="shared" si="27"/>
        <v>820629.62609593931</v>
      </c>
      <c r="T178" s="61">
        <v>68386</v>
      </c>
      <c r="Z178" s="63">
        <f t="shared" si="28"/>
        <v>682016.62609593931</v>
      </c>
      <c r="AA178" s="36"/>
      <c r="AH178" s="48">
        <v>90024841</v>
      </c>
      <c r="AI178" s="86">
        <v>693205</v>
      </c>
      <c r="AJ178" s="86">
        <v>57767</v>
      </c>
      <c r="AK178" t="s">
        <v>652</v>
      </c>
      <c r="AN178" s="15"/>
      <c r="AO178" s="61">
        <f t="shared" si="29"/>
        <v>-138613</v>
      </c>
      <c r="AP178" s="61"/>
      <c r="AQ178" s="61">
        <f t="shared" si="26"/>
        <v>-11552</v>
      </c>
      <c r="AT178">
        <v>371861</v>
      </c>
      <c r="AU178" s="60">
        <f t="shared" si="30"/>
        <v>267056.88548348285</v>
      </c>
      <c r="AV178">
        <f t="shared" si="31"/>
        <v>53411</v>
      </c>
      <c r="AX178">
        <v>38990</v>
      </c>
      <c r="AY178">
        <v>0</v>
      </c>
      <c r="AZ178">
        <v>0</v>
      </c>
      <c r="BB178" s="60">
        <f t="shared" si="32"/>
        <v>27852.770199999999</v>
      </c>
      <c r="BC178" s="60">
        <f t="shared" si="33"/>
        <v>0</v>
      </c>
      <c r="BD178" s="60">
        <f t="shared" si="34"/>
        <v>0</v>
      </c>
      <c r="BF178">
        <f t="shared" si="35"/>
        <v>5571</v>
      </c>
      <c r="BG178">
        <f t="shared" si="36"/>
        <v>0</v>
      </c>
      <c r="BH178">
        <f t="shared" si="37"/>
        <v>0</v>
      </c>
    </row>
    <row r="179" spans="1:60" x14ac:dyDescent="0.2">
      <c r="A179">
        <v>90005843</v>
      </c>
      <c r="B179">
        <v>584</v>
      </c>
      <c r="C179" t="s">
        <v>200</v>
      </c>
      <c r="D179" s="61">
        <v>2578</v>
      </c>
      <c r="E179" s="62">
        <v>4885641.7300832449</v>
      </c>
      <c r="F179" s="61">
        <v>1877742.9066491339</v>
      </c>
      <c r="I179" s="61">
        <v>26670.432000000001</v>
      </c>
      <c r="J179" s="61">
        <v>0</v>
      </c>
      <c r="K179" s="61">
        <v>0</v>
      </c>
      <c r="M179" s="61">
        <v>4912312.1620832449</v>
      </c>
      <c r="O179" s="61">
        <v>371889.87907457416</v>
      </c>
      <c r="R179" s="60">
        <f t="shared" si="27"/>
        <v>5284202.0411578193</v>
      </c>
      <c r="T179" s="61">
        <v>440350</v>
      </c>
      <c r="Z179" s="63">
        <f t="shared" si="28"/>
        <v>5632113.0411578193</v>
      </c>
      <c r="AA179" s="36"/>
      <c r="AH179" s="48">
        <v>90082761</v>
      </c>
      <c r="AI179" s="86">
        <v>228450</v>
      </c>
      <c r="AJ179" s="86">
        <v>19037</v>
      </c>
      <c r="AK179" t="s">
        <v>653</v>
      </c>
      <c r="AN179" s="15"/>
      <c r="AO179" s="61">
        <f t="shared" si="29"/>
        <v>347911</v>
      </c>
      <c r="AP179" s="61"/>
      <c r="AQ179" s="61">
        <f t="shared" si="26"/>
        <v>28990</v>
      </c>
      <c r="AT179">
        <v>2847579</v>
      </c>
      <c r="AU179" s="60">
        <f t="shared" si="30"/>
        <v>2038062.7300832449</v>
      </c>
      <c r="AV179">
        <f t="shared" si="31"/>
        <v>407613</v>
      </c>
      <c r="AX179">
        <v>15561</v>
      </c>
      <c r="AY179">
        <v>0</v>
      </c>
      <c r="AZ179">
        <v>0</v>
      </c>
      <c r="BB179" s="60">
        <f t="shared" si="32"/>
        <v>11109.432000000001</v>
      </c>
      <c r="BC179" s="60">
        <f t="shared" si="33"/>
        <v>0</v>
      </c>
      <c r="BD179" s="60">
        <f t="shared" si="34"/>
        <v>0</v>
      </c>
      <c r="BF179">
        <f t="shared" si="35"/>
        <v>2222</v>
      </c>
      <c r="BG179">
        <f t="shared" si="36"/>
        <v>0</v>
      </c>
      <c r="BH179">
        <f t="shared" si="37"/>
        <v>0</v>
      </c>
    </row>
    <row r="180" spans="1:60" x14ac:dyDescent="0.2">
      <c r="A180">
        <v>90005923</v>
      </c>
      <c r="B180">
        <v>592</v>
      </c>
      <c r="C180" t="s">
        <v>201</v>
      </c>
      <c r="D180" s="61">
        <v>3596</v>
      </c>
      <c r="E180" s="62">
        <v>3270884.0452342462</v>
      </c>
      <c r="F180" s="61">
        <v>1723362.5409785416</v>
      </c>
      <c r="I180" s="61">
        <v>223614.90330000001</v>
      </c>
      <c r="J180" s="61">
        <v>0</v>
      </c>
      <c r="K180" s="61">
        <v>69043.080839999995</v>
      </c>
      <c r="M180" s="61">
        <v>3425455.8676942461</v>
      </c>
      <c r="O180" s="61">
        <v>375014.88246710139</v>
      </c>
      <c r="R180" s="60">
        <f t="shared" si="27"/>
        <v>3800470.7501613474</v>
      </c>
      <c r="T180" s="61">
        <v>316706</v>
      </c>
      <c r="Z180" s="63">
        <f t="shared" si="28"/>
        <v>3853076.7501613474</v>
      </c>
      <c r="AA180" s="36"/>
      <c r="AH180" s="48">
        <v>90004951</v>
      </c>
      <c r="AI180" s="86">
        <v>1339453</v>
      </c>
      <c r="AJ180" s="86">
        <v>111620</v>
      </c>
      <c r="AK180" t="s">
        <v>654</v>
      </c>
      <c r="AN180" s="15"/>
      <c r="AO180" s="61">
        <f t="shared" si="29"/>
        <v>52606</v>
      </c>
      <c r="AP180" s="61"/>
      <c r="AQ180" s="61">
        <f t="shared" si="26"/>
        <v>4379</v>
      </c>
      <c r="AT180">
        <v>1904700</v>
      </c>
      <c r="AU180" s="60">
        <f t="shared" si="30"/>
        <v>1366184.0452342462</v>
      </c>
      <c r="AV180">
        <f t="shared" si="31"/>
        <v>273237</v>
      </c>
      <c r="AX180">
        <v>130445</v>
      </c>
      <c r="AY180">
        <v>0</v>
      </c>
      <c r="AZ180">
        <v>40278</v>
      </c>
      <c r="BB180" s="60">
        <f t="shared" si="32"/>
        <v>93169.903300000005</v>
      </c>
      <c r="BC180" s="60">
        <f t="shared" si="33"/>
        <v>0</v>
      </c>
      <c r="BD180" s="60">
        <f t="shared" si="34"/>
        <v>28765.080839999995</v>
      </c>
      <c r="BF180">
        <f t="shared" si="35"/>
        <v>18634</v>
      </c>
      <c r="BG180">
        <f t="shared" si="36"/>
        <v>0</v>
      </c>
      <c r="BH180">
        <f t="shared" si="37"/>
        <v>5753</v>
      </c>
    </row>
    <row r="181" spans="1:60" x14ac:dyDescent="0.2">
      <c r="A181">
        <v>90005933</v>
      </c>
      <c r="B181">
        <v>593</v>
      </c>
      <c r="C181" t="s">
        <v>202</v>
      </c>
      <c r="D181" s="61">
        <v>17050</v>
      </c>
      <c r="E181" s="62">
        <v>4449032.9692216162</v>
      </c>
      <c r="F181" s="61">
        <v>6772492.7976457858</v>
      </c>
      <c r="I181" s="61">
        <v>574081.04879999999</v>
      </c>
      <c r="J181" s="61">
        <v>0</v>
      </c>
      <c r="K181" s="61">
        <v>595200.69714000018</v>
      </c>
      <c r="M181" s="61">
        <v>4427913.3208816163</v>
      </c>
      <c r="O181" s="61">
        <v>2044825.2034463708</v>
      </c>
      <c r="R181" s="60">
        <f t="shared" si="27"/>
        <v>6472738.5243279869</v>
      </c>
      <c r="T181" s="61">
        <v>539395</v>
      </c>
      <c r="Z181" s="63">
        <f t="shared" si="28"/>
        <v>6193219.5243279869</v>
      </c>
      <c r="AA181" s="36"/>
      <c r="AH181" s="48">
        <v>90051121</v>
      </c>
      <c r="AI181" s="86">
        <v>218492</v>
      </c>
      <c r="AJ181" s="86">
        <v>18207</v>
      </c>
      <c r="AK181" t="s">
        <v>655</v>
      </c>
      <c r="AN181" s="15"/>
      <c r="AO181" s="61">
        <f t="shared" si="29"/>
        <v>-279519</v>
      </c>
      <c r="AP181" s="61"/>
      <c r="AQ181" s="61">
        <f t="shared" si="26"/>
        <v>-23299</v>
      </c>
      <c r="AT181">
        <v>2579556</v>
      </c>
      <c r="AU181" s="60">
        <f t="shared" si="30"/>
        <v>1869476.9692216162</v>
      </c>
      <c r="AV181">
        <f t="shared" si="31"/>
        <v>373895</v>
      </c>
      <c r="AX181">
        <v>334880</v>
      </c>
      <c r="AY181">
        <v>0</v>
      </c>
      <c r="AZ181">
        <v>347200</v>
      </c>
      <c r="BB181" s="60">
        <f t="shared" si="32"/>
        <v>239201.04879999999</v>
      </c>
      <c r="BC181" s="60">
        <f t="shared" si="33"/>
        <v>0</v>
      </c>
      <c r="BD181" s="60">
        <f t="shared" si="34"/>
        <v>248000.69714000018</v>
      </c>
      <c r="BF181">
        <f t="shared" si="35"/>
        <v>47840</v>
      </c>
      <c r="BG181">
        <f t="shared" si="36"/>
        <v>0</v>
      </c>
      <c r="BH181">
        <f t="shared" si="37"/>
        <v>49600</v>
      </c>
    </row>
    <row r="182" spans="1:60" x14ac:dyDescent="0.2">
      <c r="A182">
        <v>90005953</v>
      </c>
      <c r="B182">
        <v>595</v>
      </c>
      <c r="C182" t="s">
        <v>203</v>
      </c>
      <c r="D182" s="61">
        <v>4073</v>
      </c>
      <c r="E182" s="62">
        <v>4847895.825890692</v>
      </c>
      <c r="F182" s="61">
        <v>2447549.3328842949</v>
      </c>
      <c r="I182" s="61">
        <v>233366.27999999997</v>
      </c>
      <c r="J182" s="61">
        <v>0</v>
      </c>
      <c r="K182" s="61">
        <v>150887.96904</v>
      </c>
      <c r="M182" s="61">
        <v>4930374.1368506923</v>
      </c>
      <c r="O182" s="61">
        <v>746269.89699609566</v>
      </c>
      <c r="R182" s="60">
        <f t="shared" si="27"/>
        <v>5676644.0338467881</v>
      </c>
      <c r="T182" s="61">
        <v>473054</v>
      </c>
      <c r="Z182" s="63">
        <f t="shared" si="28"/>
        <v>5663183.0338467881</v>
      </c>
      <c r="AA182" s="36"/>
      <c r="AH182" s="48">
        <v>90004041</v>
      </c>
      <c r="AI182" s="86">
        <v>5298541</v>
      </c>
      <c r="AJ182" s="86">
        <v>441543</v>
      </c>
      <c r="AK182" t="s">
        <v>656</v>
      </c>
      <c r="AN182" s="15"/>
      <c r="AO182" s="61">
        <f t="shared" si="29"/>
        <v>-13461</v>
      </c>
      <c r="AP182" s="61"/>
      <c r="AQ182" s="61">
        <f t="shared" si="26"/>
        <v>-1123</v>
      </c>
      <c r="AT182">
        <v>2824185</v>
      </c>
      <c r="AU182" s="60">
        <f t="shared" si="30"/>
        <v>2023710.825890692</v>
      </c>
      <c r="AV182">
        <f t="shared" si="31"/>
        <v>404742</v>
      </c>
      <c r="AX182">
        <v>136129</v>
      </c>
      <c r="AY182">
        <v>0</v>
      </c>
      <c r="AZ182">
        <v>88018</v>
      </c>
      <c r="BB182" s="60">
        <f t="shared" si="32"/>
        <v>97237.27999999997</v>
      </c>
      <c r="BC182" s="60">
        <f t="shared" si="33"/>
        <v>0</v>
      </c>
      <c r="BD182" s="60">
        <f t="shared" si="34"/>
        <v>62869.969039999996</v>
      </c>
      <c r="BF182">
        <f t="shared" si="35"/>
        <v>19447</v>
      </c>
      <c r="BG182">
        <f t="shared" si="36"/>
        <v>0</v>
      </c>
      <c r="BH182">
        <f t="shared" si="37"/>
        <v>12574</v>
      </c>
    </row>
    <row r="183" spans="1:60" x14ac:dyDescent="0.2">
      <c r="A183">
        <v>90005983</v>
      </c>
      <c r="B183">
        <v>598</v>
      </c>
      <c r="C183" t="s">
        <v>204</v>
      </c>
      <c r="D183" s="61">
        <v>19475</v>
      </c>
      <c r="E183" s="62">
        <v>4602958.6136834715</v>
      </c>
      <c r="F183" s="61">
        <v>1540098.8948150375</v>
      </c>
      <c r="I183" s="61">
        <v>1462039.7442000001</v>
      </c>
      <c r="J183" s="61">
        <v>0</v>
      </c>
      <c r="K183" s="61">
        <v>360050.83200000005</v>
      </c>
      <c r="M183" s="61">
        <v>5704947.5258834716</v>
      </c>
      <c r="O183" s="61">
        <v>1635093.6688201306</v>
      </c>
      <c r="R183" s="60">
        <f t="shared" si="27"/>
        <v>7340041.1947036022</v>
      </c>
      <c r="T183" s="61">
        <v>611670</v>
      </c>
      <c r="Z183" s="63">
        <f t="shared" si="28"/>
        <v>11084556.194703601</v>
      </c>
      <c r="AA183" s="36"/>
      <c r="AH183" s="48">
        <v>90082261</v>
      </c>
      <c r="AI183" s="86">
        <v>1540466</v>
      </c>
      <c r="AJ183" s="86">
        <v>128371</v>
      </c>
      <c r="AK183" t="s">
        <v>657</v>
      </c>
      <c r="AN183" s="15"/>
      <c r="AO183" s="61">
        <f t="shared" si="29"/>
        <v>3744515</v>
      </c>
      <c r="AP183" s="61"/>
      <c r="AQ183" s="61">
        <f t="shared" si="26"/>
        <v>312036</v>
      </c>
      <c r="AT183">
        <v>2667112</v>
      </c>
      <c r="AU183" s="60">
        <f t="shared" si="30"/>
        <v>1935846.6136834715</v>
      </c>
      <c r="AV183">
        <f t="shared" si="31"/>
        <v>387169</v>
      </c>
      <c r="AX183">
        <v>852859</v>
      </c>
      <c r="AY183">
        <v>0</v>
      </c>
      <c r="AZ183">
        <v>210028</v>
      </c>
      <c r="BB183" s="60">
        <f t="shared" si="32"/>
        <v>609180.74420000007</v>
      </c>
      <c r="BC183" s="60">
        <f t="shared" si="33"/>
        <v>0</v>
      </c>
      <c r="BD183" s="60">
        <f t="shared" si="34"/>
        <v>150022.83200000005</v>
      </c>
      <c r="BF183">
        <f t="shared" si="35"/>
        <v>121836</v>
      </c>
      <c r="BG183">
        <f t="shared" si="36"/>
        <v>0</v>
      </c>
      <c r="BH183">
        <f t="shared" si="37"/>
        <v>30005</v>
      </c>
    </row>
    <row r="184" spans="1:60" x14ac:dyDescent="0.2">
      <c r="A184">
        <v>90005993</v>
      </c>
      <c r="B184">
        <v>599</v>
      </c>
      <c r="C184" t="s">
        <v>205</v>
      </c>
      <c r="D184" s="61">
        <v>11225</v>
      </c>
      <c r="E184" s="62">
        <v>15618889.317987092</v>
      </c>
      <c r="F184" s="61">
        <v>4916762.1387205282</v>
      </c>
      <c r="I184" s="61">
        <v>268371.22200000001</v>
      </c>
      <c r="J184" s="61">
        <v>0</v>
      </c>
      <c r="K184" s="61">
        <v>713600.74620000017</v>
      </c>
      <c r="M184" s="61">
        <v>15173659.793787092</v>
      </c>
      <c r="O184" s="61">
        <v>1145625.0772570779</v>
      </c>
      <c r="R184" s="60">
        <f t="shared" si="27"/>
        <v>16319284.87104417</v>
      </c>
      <c r="T184" s="61">
        <v>1359940</v>
      </c>
      <c r="Z184" s="63">
        <f t="shared" si="28"/>
        <v>15612549.87104417</v>
      </c>
      <c r="AA184" s="36"/>
      <c r="AH184" s="48">
        <v>90019631</v>
      </c>
      <c r="AI184" s="86">
        <v>1264971</v>
      </c>
      <c r="AJ184" s="86">
        <v>105414</v>
      </c>
      <c r="AK184" t="s">
        <v>658</v>
      </c>
      <c r="AN184" s="15"/>
      <c r="AO184" s="61">
        <f t="shared" si="29"/>
        <v>-706735</v>
      </c>
      <c r="AP184" s="61"/>
      <c r="AQ184" s="61">
        <f t="shared" si="26"/>
        <v>-58900</v>
      </c>
      <c r="AT184">
        <v>9100672</v>
      </c>
      <c r="AU184" s="60">
        <f t="shared" si="30"/>
        <v>6518217.3179870918</v>
      </c>
      <c r="AV184">
        <f t="shared" si="31"/>
        <v>1303643</v>
      </c>
      <c r="AX184">
        <v>156548</v>
      </c>
      <c r="AY184">
        <v>0</v>
      </c>
      <c r="AZ184">
        <v>416269</v>
      </c>
      <c r="BB184" s="60">
        <f t="shared" si="32"/>
        <v>111823.22200000001</v>
      </c>
      <c r="BC184" s="60">
        <f t="shared" si="33"/>
        <v>0</v>
      </c>
      <c r="BD184" s="60">
        <f t="shared" si="34"/>
        <v>297331.74620000017</v>
      </c>
      <c r="BF184">
        <f t="shared" si="35"/>
        <v>22365</v>
      </c>
      <c r="BG184">
        <f t="shared" si="36"/>
        <v>0</v>
      </c>
      <c r="BH184">
        <f t="shared" si="37"/>
        <v>59466</v>
      </c>
    </row>
    <row r="185" spans="1:60" x14ac:dyDescent="0.2">
      <c r="A185">
        <v>90006013</v>
      </c>
      <c r="B185">
        <v>601</v>
      </c>
      <c r="C185" t="s">
        <v>206</v>
      </c>
      <c r="D185" s="61">
        <v>3739</v>
      </c>
      <c r="E185" s="62">
        <v>4530301.4900654778</v>
      </c>
      <c r="F185" s="61">
        <v>1416322.5225819668</v>
      </c>
      <c r="I185" s="61">
        <v>35088.287100000001</v>
      </c>
      <c r="J185" s="61">
        <v>0</v>
      </c>
      <c r="K185" s="61">
        <v>85878.791040000011</v>
      </c>
      <c r="M185" s="61">
        <v>4479510.9861254776</v>
      </c>
      <c r="O185" s="61">
        <v>614049.03781024111</v>
      </c>
      <c r="R185" s="60">
        <f t="shared" si="27"/>
        <v>5093560.0239357185</v>
      </c>
      <c r="T185" s="61">
        <v>424463</v>
      </c>
      <c r="Z185" s="63">
        <f t="shared" si="28"/>
        <v>5426322.0239357185</v>
      </c>
      <c r="AA185" s="36"/>
      <c r="AH185" s="48">
        <v>90029871</v>
      </c>
      <c r="AI185" s="86">
        <v>153111</v>
      </c>
      <c r="AJ185" s="86">
        <v>12759</v>
      </c>
      <c r="AK185" t="s">
        <v>659</v>
      </c>
      <c r="AN185" s="15"/>
      <c r="AO185" s="61">
        <f t="shared" si="29"/>
        <v>332762</v>
      </c>
      <c r="AP185" s="61"/>
      <c r="AQ185" s="61">
        <f t="shared" si="26"/>
        <v>27727</v>
      </c>
      <c r="AT185">
        <v>2639231</v>
      </c>
      <c r="AU185" s="60">
        <f t="shared" si="30"/>
        <v>1891070.4900654778</v>
      </c>
      <c r="AV185">
        <f t="shared" si="31"/>
        <v>378214</v>
      </c>
      <c r="AX185">
        <v>20468</v>
      </c>
      <c r="AY185">
        <v>0</v>
      </c>
      <c r="AZ185">
        <v>50099</v>
      </c>
      <c r="BB185" s="60">
        <f t="shared" si="32"/>
        <v>14620.287100000001</v>
      </c>
      <c r="BC185" s="60">
        <f t="shared" si="33"/>
        <v>0</v>
      </c>
      <c r="BD185" s="60">
        <f t="shared" si="34"/>
        <v>35779.791040000011</v>
      </c>
      <c r="BF185">
        <f t="shared" si="35"/>
        <v>2924</v>
      </c>
      <c r="BG185">
        <f t="shared" si="36"/>
        <v>0</v>
      </c>
      <c r="BH185">
        <f t="shared" si="37"/>
        <v>7156</v>
      </c>
    </row>
    <row r="186" spans="1:60" x14ac:dyDescent="0.2">
      <c r="A186">
        <v>90006043</v>
      </c>
      <c r="B186">
        <v>604</v>
      </c>
      <c r="C186" t="s">
        <v>207</v>
      </c>
      <c r="D186" s="61">
        <v>20763</v>
      </c>
      <c r="E186" s="62">
        <v>18051301.389291983</v>
      </c>
      <c r="F186" s="61">
        <v>-491212.39215761126</v>
      </c>
      <c r="I186" s="61">
        <v>252035.58240000001</v>
      </c>
      <c r="J186" s="61">
        <v>0</v>
      </c>
      <c r="K186" s="61">
        <v>1026908.7290415</v>
      </c>
      <c r="M186" s="61">
        <v>17276428.242650483</v>
      </c>
      <c r="O186" s="61">
        <v>752462.99949474167</v>
      </c>
      <c r="R186" s="60">
        <f t="shared" si="27"/>
        <v>18028891.242145225</v>
      </c>
      <c r="T186" s="61">
        <v>1502408</v>
      </c>
      <c r="Z186" s="63">
        <f t="shared" si="28"/>
        <v>15587083.242145225</v>
      </c>
      <c r="AA186" s="36"/>
      <c r="AH186" s="48">
        <v>90029741</v>
      </c>
      <c r="AI186" s="86">
        <v>260293</v>
      </c>
      <c r="AJ186" s="86">
        <v>21691</v>
      </c>
      <c r="AK186" t="s">
        <v>660</v>
      </c>
      <c r="AN186" s="15"/>
      <c r="AO186" s="61">
        <f t="shared" si="29"/>
        <v>-2441808</v>
      </c>
      <c r="AP186" s="61"/>
      <c r="AQ186" s="61">
        <f t="shared" si="26"/>
        <v>-203487</v>
      </c>
      <c r="AT186">
        <v>10510787</v>
      </c>
      <c r="AU186" s="60">
        <f t="shared" si="30"/>
        <v>7540514.3892919831</v>
      </c>
      <c r="AV186">
        <f t="shared" si="31"/>
        <v>1508103</v>
      </c>
      <c r="AX186">
        <v>147021</v>
      </c>
      <c r="AY186">
        <v>0</v>
      </c>
      <c r="AZ186">
        <v>603722</v>
      </c>
      <c r="BB186" s="60">
        <f t="shared" si="32"/>
        <v>105014.58240000001</v>
      </c>
      <c r="BC186" s="60">
        <f t="shared" si="33"/>
        <v>0</v>
      </c>
      <c r="BD186" s="60">
        <f t="shared" si="34"/>
        <v>423186.72904150002</v>
      </c>
      <c r="BF186">
        <f t="shared" si="35"/>
        <v>21003</v>
      </c>
      <c r="BG186">
        <f t="shared" si="36"/>
        <v>0</v>
      </c>
      <c r="BH186">
        <f t="shared" si="37"/>
        <v>84637</v>
      </c>
    </row>
    <row r="187" spans="1:60" x14ac:dyDescent="0.2">
      <c r="A187">
        <v>90006073</v>
      </c>
      <c r="B187">
        <v>607</v>
      </c>
      <c r="C187" t="s">
        <v>208</v>
      </c>
      <c r="D187" s="61">
        <v>4064</v>
      </c>
      <c r="E187" s="62">
        <v>2867131.4871441387</v>
      </c>
      <c r="F187" s="61">
        <v>2457774.439054783</v>
      </c>
      <c r="I187" s="61">
        <v>93346.512000000002</v>
      </c>
      <c r="J187" s="61">
        <v>0</v>
      </c>
      <c r="K187" s="61">
        <v>117341.56628999999</v>
      </c>
      <c r="M187" s="61">
        <v>2843136.4328541388</v>
      </c>
      <c r="O187" s="61">
        <v>676926.90965418518</v>
      </c>
      <c r="R187" s="60">
        <f t="shared" si="27"/>
        <v>3520063.342508324</v>
      </c>
      <c r="T187" s="61">
        <v>293339</v>
      </c>
      <c r="Z187" s="63">
        <f t="shared" si="28"/>
        <v>2937053.342508324</v>
      </c>
      <c r="AA187" s="36"/>
      <c r="AH187" s="48">
        <v>90051141</v>
      </c>
      <c r="AI187" s="86">
        <v>193036</v>
      </c>
      <c r="AJ187" s="86">
        <v>16086</v>
      </c>
      <c r="AK187" t="s">
        <v>661</v>
      </c>
      <c r="AN187" s="15"/>
      <c r="AO187" s="61">
        <f t="shared" si="29"/>
        <v>-583010</v>
      </c>
      <c r="AP187" s="61"/>
      <c r="AQ187" s="61">
        <f t="shared" si="26"/>
        <v>-48586</v>
      </c>
      <c r="AT187">
        <v>1668751</v>
      </c>
      <c r="AU187" s="60">
        <f t="shared" si="30"/>
        <v>1198380.4871441387</v>
      </c>
      <c r="AV187">
        <f t="shared" si="31"/>
        <v>239676</v>
      </c>
      <c r="AX187">
        <v>54453</v>
      </c>
      <c r="AY187">
        <v>0</v>
      </c>
      <c r="AZ187">
        <v>68446</v>
      </c>
      <c r="BB187" s="60">
        <f t="shared" si="32"/>
        <v>38893.512000000002</v>
      </c>
      <c r="BC187" s="60">
        <f t="shared" si="33"/>
        <v>0</v>
      </c>
      <c r="BD187" s="60">
        <f t="shared" si="34"/>
        <v>48895.566289999988</v>
      </c>
      <c r="BF187">
        <f t="shared" si="35"/>
        <v>7779</v>
      </c>
      <c r="BG187">
        <f t="shared" si="36"/>
        <v>0</v>
      </c>
      <c r="BH187">
        <f t="shared" si="37"/>
        <v>9779</v>
      </c>
    </row>
    <row r="188" spans="1:60" x14ac:dyDescent="0.2">
      <c r="A188">
        <v>90006083</v>
      </c>
      <c r="B188">
        <v>608</v>
      </c>
      <c r="C188" t="s">
        <v>209</v>
      </c>
      <c r="D188" s="61">
        <v>1943</v>
      </c>
      <c r="E188" s="62">
        <v>1097126.118471582</v>
      </c>
      <c r="F188" s="61">
        <v>1003538.4539756188</v>
      </c>
      <c r="I188" s="61">
        <v>35004.942000000003</v>
      </c>
      <c r="J188" s="61">
        <v>0</v>
      </c>
      <c r="K188" s="61">
        <v>35004.942000000003</v>
      </c>
      <c r="M188" s="61">
        <v>1097126.118471582</v>
      </c>
      <c r="O188" s="61">
        <v>221436.91613237106</v>
      </c>
      <c r="R188" s="60">
        <f t="shared" si="27"/>
        <v>1318563.0346039529</v>
      </c>
      <c r="T188" s="61">
        <v>109880</v>
      </c>
      <c r="Z188" s="63">
        <f t="shared" si="28"/>
        <v>1699443.0346039529</v>
      </c>
      <c r="AA188" s="36"/>
      <c r="AH188" s="48">
        <v>90019871</v>
      </c>
      <c r="AI188" s="86">
        <v>554189</v>
      </c>
      <c r="AJ188" s="86">
        <v>46182</v>
      </c>
      <c r="AK188" t="s">
        <v>662</v>
      </c>
      <c r="AN188" s="15"/>
      <c r="AO188" s="61">
        <f t="shared" si="29"/>
        <v>380880</v>
      </c>
      <c r="AP188" s="61"/>
      <c r="AQ188" s="61">
        <f t="shared" si="26"/>
        <v>31739</v>
      </c>
      <c r="AT188">
        <v>638197</v>
      </c>
      <c r="AU188" s="60">
        <f t="shared" si="30"/>
        <v>458929.11847158195</v>
      </c>
      <c r="AV188">
        <f t="shared" si="31"/>
        <v>91786</v>
      </c>
      <c r="AX188">
        <v>20419</v>
      </c>
      <c r="AY188">
        <v>0</v>
      </c>
      <c r="AZ188">
        <v>20419</v>
      </c>
      <c r="BB188" s="60">
        <f t="shared" si="32"/>
        <v>14585.942000000003</v>
      </c>
      <c r="BC188" s="60">
        <f t="shared" si="33"/>
        <v>0</v>
      </c>
      <c r="BD188" s="60">
        <f t="shared" si="34"/>
        <v>14585.942000000003</v>
      </c>
      <c r="BF188">
        <f t="shared" si="35"/>
        <v>2917</v>
      </c>
      <c r="BG188">
        <f t="shared" si="36"/>
        <v>0</v>
      </c>
      <c r="BH188">
        <f t="shared" si="37"/>
        <v>2917</v>
      </c>
    </row>
    <row r="189" spans="1:60" x14ac:dyDescent="0.2">
      <c r="A189">
        <v>90006093</v>
      </c>
      <c r="B189">
        <v>609</v>
      </c>
      <c r="C189" t="s">
        <v>210</v>
      </c>
      <c r="D189" s="61">
        <v>83106</v>
      </c>
      <c r="E189" s="62">
        <v>18231911.598082129</v>
      </c>
      <c r="F189" s="61">
        <v>21356659.795363437</v>
      </c>
      <c r="I189" s="61">
        <v>1981529.7525000004</v>
      </c>
      <c r="J189" s="61">
        <v>0</v>
      </c>
      <c r="K189" s="61">
        <v>4888680.6009134986</v>
      </c>
      <c r="M189" s="61">
        <v>15324760.749668632</v>
      </c>
      <c r="O189" s="61">
        <v>7760685.7670428557</v>
      </c>
      <c r="R189" s="60">
        <f t="shared" si="27"/>
        <v>23085446.516711488</v>
      </c>
      <c r="T189" s="61">
        <v>1923787</v>
      </c>
      <c r="Z189" s="63">
        <f t="shared" si="28"/>
        <v>19010832.516711488</v>
      </c>
      <c r="AA189" s="36"/>
      <c r="AH189" s="48">
        <v>90053421</v>
      </c>
      <c r="AI189" s="86">
        <v>2752234</v>
      </c>
      <c r="AJ189" s="86">
        <v>238668</v>
      </c>
      <c r="AK189" t="s">
        <v>1209</v>
      </c>
      <c r="AN189" s="15"/>
      <c r="AO189" s="61">
        <f t="shared" si="29"/>
        <v>-4074614</v>
      </c>
      <c r="AP189" s="61"/>
      <c r="AQ189" s="61">
        <f t="shared" si="26"/>
        <v>-339558</v>
      </c>
      <c r="AT189">
        <v>10558688</v>
      </c>
      <c r="AU189" s="60">
        <f t="shared" si="30"/>
        <v>7673223.5980821289</v>
      </c>
      <c r="AV189">
        <f t="shared" si="31"/>
        <v>1534645</v>
      </c>
      <c r="AX189">
        <v>1155889</v>
      </c>
      <c r="AY189">
        <v>0</v>
      </c>
      <c r="AZ189">
        <v>2851730</v>
      </c>
      <c r="BB189" s="60">
        <f t="shared" si="32"/>
        <v>825640.75250000041</v>
      </c>
      <c r="BC189" s="60">
        <f t="shared" si="33"/>
        <v>0</v>
      </c>
      <c r="BD189" s="60">
        <f t="shared" si="34"/>
        <v>2036950.6009134986</v>
      </c>
      <c r="BF189">
        <f t="shared" si="35"/>
        <v>165128</v>
      </c>
      <c r="BG189">
        <f t="shared" si="36"/>
        <v>0</v>
      </c>
      <c r="BH189">
        <f t="shared" si="37"/>
        <v>407390</v>
      </c>
    </row>
    <row r="190" spans="1:60" x14ac:dyDescent="0.2">
      <c r="A190">
        <v>90006113</v>
      </c>
      <c r="B190">
        <v>611</v>
      </c>
      <c r="C190" t="s">
        <v>211</v>
      </c>
      <c r="D190" s="61">
        <v>4973</v>
      </c>
      <c r="E190" s="62">
        <v>4391522.4521861132</v>
      </c>
      <c r="F190" s="61">
        <v>1085721.566498236</v>
      </c>
      <c r="I190" s="61">
        <v>286790.48910000001</v>
      </c>
      <c r="J190" s="61">
        <v>0</v>
      </c>
      <c r="K190" s="61">
        <v>262237.02263999998</v>
      </c>
      <c r="M190" s="61">
        <v>4416075.918646113</v>
      </c>
      <c r="O190" s="61">
        <v>399304.12559151126</v>
      </c>
      <c r="R190" s="60">
        <f t="shared" si="27"/>
        <v>4815380.0442376239</v>
      </c>
      <c r="T190" s="61">
        <v>401282</v>
      </c>
      <c r="Z190" s="63">
        <f t="shared" si="28"/>
        <v>3471306.0442376239</v>
      </c>
      <c r="AA190" s="36"/>
      <c r="AH190" s="48">
        <v>90081341</v>
      </c>
      <c r="AI190" s="86">
        <v>67480</v>
      </c>
      <c r="AJ190" s="86">
        <v>5623</v>
      </c>
      <c r="AK190" t="s">
        <v>663</v>
      </c>
      <c r="AN190" s="15"/>
      <c r="AO190" s="61">
        <f t="shared" si="29"/>
        <v>-1344074</v>
      </c>
      <c r="AP190" s="61"/>
      <c r="AQ190" s="61">
        <f t="shared" si="26"/>
        <v>-112008</v>
      </c>
      <c r="AT190">
        <v>2557135</v>
      </c>
      <c r="AU190" s="60">
        <f t="shared" si="30"/>
        <v>1834387.4521861132</v>
      </c>
      <c r="AV190">
        <f t="shared" si="31"/>
        <v>366877</v>
      </c>
      <c r="AX190">
        <v>167293</v>
      </c>
      <c r="AY190">
        <v>0</v>
      </c>
      <c r="AZ190">
        <v>152971</v>
      </c>
      <c r="BB190" s="60">
        <f t="shared" si="32"/>
        <v>119497.48910000001</v>
      </c>
      <c r="BC190" s="60">
        <f t="shared" si="33"/>
        <v>0</v>
      </c>
      <c r="BD190" s="60">
        <f t="shared" si="34"/>
        <v>109266.02263999998</v>
      </c>
      <c r="BF190">
        <f t="shared" si="35"/>
        <v>23899</v>
      </c>
      <c r="BG190">
        <f t="shared" si="36"/>
        <v>0</v>
      </c>
      <c r="BH190">
        <f t="shared" si="37"/>
        <v>21853</v>
      </c>
    </row>
    <row r="191" spans="1:60" x14ac:dyDescent="0.2">
      <c r="A191">
        <v>90006143</v>
      </c>
      <c r="B191">
        <v>614</v>
      </c>
      <c r="C191" t="s">
        <v>212</v>
      </c>
      <c r="D191" s="61">
        <v>2923</v>
      </c>
      <c r="E191" s="62">
        <v>2779073.9575844575</v>
      </c>
      <c r="F191" s="61">
        <v>1455919.989889754</v>
      </c>
      <c r="I191" s="61">
        <v>21669.726000000002</v>
      </c>
      <c r="J191" s="61">
        <v>0</v>
      </c>
      <c r="K191" s="61">
        <v>26203.699440000004</v>
      </c>
      <c r="M191" s="61">
        <v>2774539.9841444576</v>
      </c>
      <c r="O191" s="61">
        <v>573922.06870440138</v>
      </c>
      <c r="R191" s="60">
        <f t="shared" si="27"/>
        <v>3348462.0528488588</v>
      </c>
      <c r="T191" s="61">
        <v>279039</v>
      </c>
      <c r="Z191" s="63">
        <f t="shared" si="28"/>
        <v>3773531.0528488588</v>
      </c>
      <c r="AA191" s="36"/>
      <c r="AH191" s="48">
        <v>90016701</v>
      </c>
      <c r="AI191" s="86">
        <v>1225332</v>
      </c>
      <c r="AJ191" s="86">
        <v>102109</v>
      </c>
      <c r="AK191" t="s">
        <v>664</v>
      </c>
      <c r="AN191" s="15"/>
      <c r="AO191" s="61">
        <f t="shared" si="29"/>
        <v>425069</v>
      </c>
      <c r="AP191" s="61"/>
      <c r="AQ191" s="61">
        <f t="shared" si="26"/>
        <v>35422</v>
      </c>
      <c r="AT191">
        <v>1618435</v>
      </c>
      <c r="AU191" s="60">
        <f t="shared" si="30"/>
        <v>1160638.9575844575</v>
      </c>
      <c r="AV191">
        <f t="shared" si="31"/>
        <v>232128</v>
      </c>
      <c r="AX191">
        <v>12642</v>
      </c>
      <c r="AY191">
        <v>0</v>
      </c>
      <c r="AZ191">
        <v>15288</v>
      </c>
      <c r="BB191" s="60">
        <f t="shared" si="32"/>
        <v>9027.7260000000024</v>
      </c>
      <c r="BC191" s="60">
        <f t="shared" si="33"/>
        <v>0</v>
      </c>
      <c r="BD191" s="60">
        <f t="shared" si="34"/>
        <v>10915.699440000004</v>
      </c>
      <c r="BF191">
        <f t="shared" si="35"/>
        <v>1806</v>
      </c>
      <c r="BG191">
        <f t="shared" si="36"/>
        <v>0</v>
      </c>
      <c r="BH191">
        <f t="shared" si="37"/>
        <v>2183</v>
      </c>
    </row>
    <row r="192" spans="1:60" x14ac:dyDescent="0.2">
      <c r="A192">
        <v>90006153</v>
      </c>
      <c r="B192">
        <v>615</v>
      </c>
      <c r="C192" t="s">
        <v>213</v>
      </c>
      <c r="D192" s="61">
        <v>7479</v>
      </c>
      <c r="E192" s="62">
        <v>15315707.191844426</v>
      </c>
      <c r="F192" s="61">
        <v>3974873.5910725119</v>
      </c>
      <c r="I192" s="61">
        <v>196944.47129999998</v>
      </c>
      <c r="J192" s="61">
        <v>0</v>
      </c>
      <c r="K192" s="61">
        <v>70009.884000000005</v>
      </c>
      <c r="M192" s="61">
        <v>15442641.779144427</v>
      </c>
      <c r="O192" s="61">
        <v>1046909.394046371</v>
      </c>
      <c r="R192" s="60">
        <f t="shared" si="27"/>
        <v>16489551.173190799</v>
      </c>
      <c r="T192" s="61">
        <v>1374129</v>
      </c>
      <c r="Z192" s="63">
        <f t="shared" si="28"/>
        <v>16619485.173190799</v>
      </c>
      <c r="AA192" s="36"/>
      <c r="AH192" s="48">
        <v>90021881</v>
      </c>
      <c r="AI192" s="86">
        <v>78111</v>
      </c>
      <c r="AJ192" s="86">
        <v>6509</v>
      </c>
      <c r="AK192" t="s">
        <v>665</v>
      </c>
      <c r="AN192" s="15"/>
      <c r="AO192" s="61">
        <f t="shared" si="29"/>
        <v>129934</v>
      </c>
      <c r="AP192" s="61"/>
      <c r="AQ192" s="61">
        <f t="shared" si="26"/>
        <v>10824</v>
      </c>
      <c r="AT192">
        <v>8927268</v>
      </c>
      <c r="AU192" s="60">
        <f t="shared" si="30"/>
        <v>6388439.1918444261</v>
      </c>
      <c r="AV192">
        <f t="shared" si="31"/>
        <v>1277688</v>
      </c>
      <c r="AX192">
        <v>114884</v>
      </c>
      <c r="AY192">
        <v>0</v>
      </c>
      <c r="AZ192">
        <v>40838</v>
      </c>
      <c r="BB192" s="60">
        <f t="shared" si="32"/>
        <v>82060.471299999976</v>
      </c>
      <c r="BC192" s="60">
        <f t="shared" si="33"/>
        <v>0</v>
      </c>
      <c r="BD192" s="60">
        <f t="shared" si="34"/>
        <v>29171.884000000005</v>
      </c>
      <c r="BF192">
        <f t="shared" si="35"/>
        <v>16412</v>
      </c>
      <c r="BG192">
        <f t="shared" si="36"/>
        <v>0</v>
      </c>
      <c r="BH192">
        <f t="shared" si="37"/>
        <v>5834</v>
      </c>
    </row>
    <row r="193" spans="1:60" x14ac:dyDescent="0.2">
      <c r="A193">
        <v>90006163</v>
      </c>
      <c r="B193">
        <v>616</v>
      </c>
      <c r="C193" t="s">
        <v>214</v>
      </c>
      <c r="D193" s="61">
        <v>1781</v>
      </c>
      <c r="E193" s="62">
        <v>911780.70873288647</v>
      </c>
      <c r="F193" s="61">
        <v>815321.92242810759</v>
      </c>
      <c r="I193" s="61">
        <v>55091.111099999995</v>
      </c>
      <c r="J193" s="61">
        <v>0</v>
      </c>
      <c r="K193" s="61">
        <v>866789.04</v>
      </c>
      <c r="M193" s="61">
        <v>100082.77983288642</v>
      </c>
      <c r="O193" s="61">
        <v>239804.86705117425</v>
      </c>
      <c r="R193" s="60">
        <f t="shared" si="27"/>
        <v>339887.6468840607</v>
      </c>
      <c r="T193" s="61">
        <v>28324</v>
      </c>
      <c r="Z193" s="63">
        <f t="shared" si="28"/>
        <v>-126577.3531159393</v>
      </c>
      <c r="AA193" s="36"/>
      <c r="AH193" s="48">
        <v>90016601</v>
      </c>
      <c r="AI193" s="86">
        <v>609945</v>
      </c>
      <c r="AJ193" s="86">
        <v>50828</v>
      </c>
      <c r="AK193" t="s">
        <v>666</v>
      </c>
      <c r="AN193" s="15"/>
      <c r="AO193" s="61">
        <f t="shared" si="29"/>
        <v>-466465</v>
      </c>
      <c r="AP193" s="61"/>
      <c r="AQ193" s="61">
        <f t="shared" si="26"/>
        <v>-38874</v>
      </c>
      <c r="AT193">
        <v>530229</v>
      </c>
      <c r="AU193" s="60">
        <f t="shared" si="30"/>
        <v>381551.70873288647</v>
      </c>
      <c r="AV193">
        <f t="shared" si="31"/>
        <v>76310</v>
      </c>
      <c r="AX193">
        <v>32137</v>
      </c>
      <c r="AY193">
        <v>0</v>
      </c>
      <c r="AZ193">
        <v>505624</v>
      </c>
      <c r="BB193" s="60">
        <f t="shared" si="32"/>
        <v>22954.111099999995</v>
      </c>
      <c r="BC193" s="60">
        <f t="shared" si="33"/>
        <v>0</v>
      </c>
      <c r="BD193" s="60">
        <f t="shared" si="34"/>
        <v>361165.04000000004</v>
      </c>
      <c r="BF193">
        <f t="shared" si="35"/>
        <v>4591</v>
      </c>
      <c r="BG193">
        <f t="shared" si="36"/>
        <v>0</v>
      </c>
      <c r="BH193">
        <f t="shared" si="37"/>
        <v>72233</v>
      </c>
    </row>
    <row r="194" spans="1:60" x14ac:dyDescent="0.2">
      <c r="A194">
        <v>90006193</v>
      </c>
      <c r="B194">
        <v>619</v>
      </c>
      <c r="C194" t="s">
        <v>215</v>
      </c>
      <c r="D194" s="61">
        <v>2650</v>
      </c>
      <c r="E194" s="62">
        <v>2978637.6490338938</v>
      </c>
      <c r="F194" s="61">
        <v>1658156.5311216044</v>
      </c>
      <c r="I194" s="61">
        <v>163439.74109999998</v>
      </c>
      <c r="J194" s="61">
        <v>0</v>
      </c>
      <c r="K194" s="61">
        <v>31754.483100000001</v>
      </c>
      <c r="M194" s="61">
        <v>3110322.9070338937</v>
      </c>
      <c r="O194" s="61">
        <v>559829.42749997647</v>
      </c>
      <c r="R194" s="60">
        <f t="shared" ref="R194:R257" si="38">M194+O194+P194</f>
        <v>3670152.3345338702</v>
      </c>
      <c r="T194" s="61">
        <v>305846</v>
      </c>
      <c r="Z194" s="63">
        <f t="shared" si="28"/>
        <v>3809540.3345338702</v>
      </c>
      <c r="AA194" s="36"/>
      <c r="AH194" s="48">
        <v>90021461</v>
      </c>
      <c r="AI194" s="86">
        <v>587641</v>
      </c>
      <c r="AJ194" s="86">
        <v>48970</v>
      </c>
      <c r="AK194" t="s">
        <v>667</v>
      </c>
      <c r="AN194" s="15"/>
      <c r="AO194" s="61">
        <f t="shared" si="29"/>
        <v>139388</v>
      </c>
      <c r="AP194" s="61"/>
      <c r="AQ194" s="61">
        <f t="shared" ref="AQ194:AQ257" si="39">_xlfn.IFNA(INDEX($AJ$2:$AJ$742,MATCH(A194,$AH$2:$AH$742,0),1,1),0)</f>
        <v>11615</v>
      </c>
      <c r="AT194">
        <v>1735097</v>
      </c>
      <c r="AU194" s="60">
        <f t="shared" si="30"/>
        <v>1243540.6490338938</v>
      </c>
      <c r="AV194">
        <f t="shared" si="31"/>
        <v>248708</v>
      </c>
      <c r="AX194">
        <v>95340</v>
      </c>
      <c r="AY194">
        <v>0</v>
      </c>
      <c r="AZ194">
        <v>18522</v>
      </c>
      <c r="BB194" s="60">
        <f t="shared" si="32"/>
        <v>68099.741099999985</v>
      </c>
      <c r="BC194" s="60">
        <f t="shared" si="33"/>
        <v>0</v>
      </c>
      <c r="BD194" s="60">
        <f t="shared" si="34"/>
        <v>13232.483100000001</v>
      </c>
      <c r="BF194">
        <f t="shared" si="35"/>
        <v>13620</v>
      </c>
      <c r="BG194">
        <f t="shared" si="36"/>
        <v>0</v>
      </c>
      <c r="BH194">
        <f t="shared" si="37"/>
        <v>2646</v>
      </c>
    </row>
    <row r="195" spans="1:60" x14ac:dyDescent="0.2">
      <c r="A195">
        <v>90006203</v>
      </c>
      <c r="B195">
        <v>620</v>
      </c>
      <c r="C195" t="s">
        <v>216</v>
      </c>
      <c r="D195" s="61">
        <v>2359</v>
      </c>
      <c r="E195" s="62">
        <v>3956362.3545857631</v>
      </c>
      <c r="F195" s="61">
        <v>962297.04346247751</v>
      </c>
      <c r="I195" s="61">
        <v>23503.318200000002</v>
      </c>
      <c r="J195" s="61">
        <v>0</v>
      </c>
      <c r="K195" s="61">
        <v>56758.013099999996</v>
      </c>
      <c r="M195" s="61">
        <v>3923107.6596857631</v>
      </c>
      <c r="O195" s="61">
        <v>449168.83703626262</v>
      </c>
      <c r="R195" s="60">
        <f t="shared" si="38"/>
        <v>4372276.4967220258</v>
      </c>
      <c r="T195" s="61">
        <v>364356</v>
      </c>
      <c r="Z195" s="63">
        <f t="shared" ref="Z195:Z258" si="40">R195+AO195</f>
        <v>4677695.4967220258</v>
      </c>
      <c r="AA195" s="36"/>
      <c r="AH195" s="48">
        <v>90082461</v>
      </c>
      <c r="AI195" s="86">
        <v>870755</v>
      </c>
      <c r="AJ195" s="86">
        <v>72562</v>
      </c>
      <c r="AK195" t="s">
        <v>668</v>
      </c>
      <c r="AN195" s="15"/>
      <c r="AO195" s="61">
        <f t="shared" ref="AO195:AO258" si="41">_xlfn.IFNA(INDEX($AI$2:$AI$733,MATCH(A195,$AH$2:$AH$733,0),1,1),0)</f>
        <v>305419</v>
      </c>
      <c r="AP195" s="61"/>
      <c r="AQ195" s="61">
        <f t="shared" si="39"/>
        <v>25448</v>
      </c>
      <c r="AT195">
        <v>2305702</v>
      </c>
      <c r="AU195" s="60">
        <f t="shared" ref="AU195:AU258" si="42">E195-AT195</f>
        <v>1650660.3545857631</v>
      </c>
      <c r="AV195">
        <f t="shared" ref="AV195:AV258" si="43">ROUND(AU195/5,0)</f>
        <v>330132</v>
      </c>
      <c r="AX195">
        <v>13713</v>
      </c>
      <c r="AY195">
        <v>0</v>
      </c>
      <c r="AZ195">
        <v>33110</v>
      </c>
      <c r="BB195" s="60">
        <f t="shared" ref="BB195:BB258" si="44">I195-AX195</f>
        <v>9790.3182000000015</v>
      </c>
      <c r="BC195" s="60">
        <f t="shared" ref="BC195:BC258" si="45">J195-AY195</f>
        <v>0</v>
      </c>
      <c r="BD195" s="60">
        <f t="shared" ref="BD195:BD258" si="46">K195-AZ195</f>
        <v>23648.013099999996</v>
      </c>
      <c r="BF195">
        <f t="shared" ref="BF195:BF258" si="47">ROUND(BB195/5,0)</f>
        <v>1958</v>
      </c>
      <c r="BG195">
        <f t="shared" ref="BG195:BG258" si="48">ROUND(BC195/5,0)</f>
        <v>0</v>
      </c>
      <c r="BH195">
        <f t="shared" ref="BH195:BH258" si="49">ROUND(BD195/5,0)</f>
        <v>4730</v>
      </c>
    </row>
    <row r="196" spans="1:60" x14ac:dyDescent="0.2">
      <c r="A196">
        <v>90006233</v>
      </c>
      <c r="B196">
        <v>623</v>
      </c>
      <c r="C196" t="s">
        <v>217</v>
      </c>
      <c r="D196" s="61">
        <v>2108</v>
      </c>
      <c r="E196" s="62">
        <v>1487006.6727166327</v>
      </c>
      <c r="F196" s="61">
        <v>-49426.714111726942</v>
      </c>
      <c r="I196" s="61">
        <v>21669.726000000002</v>
      </c>
      <c r="J196" s="61">
        <v>0</v>
      </c>
      <c r="K196" s="61">
        <v>83428.445099999997</v>
      </c>
      <c r="M196" s="61">
        <v>1425247.9536166326</v>
      </c>
      <c r="O196" s="61">
        <v>403825.3430149944</v>
      </c>
      <c r="R196" s="60">
        <f t="shared" si="38"/>
        <v>1829073.296631627</v>
      </c>
      <c r="T196" s="61">
        <v>152423</v>
      </c>
      <c r="Z196" s="63">
        <f t="shared" si="40"/>
        <v>1323130.296631627</v>
      </c>
      <c r="AA196" s="36"/>
      <c r="AH196" s="48">
        <v>90011691</v>
      </c>
      <c r="AI196" s="86">
        <v>45043940</v>
      </c>
      <c r="AJ196" s="86">
        <v>3753659</v>
      </c>
      <c r="AK196" t="s">
        <v>669</v>
      </c>
      <c r="AN196" s="15"/>
      <c r="AO196" s="61">
        <f t="shared" si="41"/>
        <v>-505943</v>
      </c>
      <c r="AP196" s="61"/>
      <c r="AQ196" s="61">
        <f t="shared" si="39"/>
        <v>-42163</v>
      </c>
      <c r="AT196">
        <v>865480</v>
      </c>
      <c r="AU196" s="60">
        <f t="shared" si="42"/>
        <v>621526.67271663272</v>
      </c>
      <c r="AV196">
        <f t="shared" si="43"/>
        <v>124305</v>
      </c>
      <c r="AX196">
        <v>12642</v>
      </c>
      <c r="AY196">
        <v>0</v>
      </c>
      <c r="AZ196">
        <v>48664</v>
      </c>
      <c r="BB196" s="60">
        <f t="shared" si="44"/>
        <v>9027.7260000000024</v>
      </c>
      <c r="BC196" s="60">
        <f t="shared" si="45"/>
        <v>0</v>
      </c>
      <c r="BD196" s="60">
        <f t="shared" si="46"/>
        <v>34764.445099999997</v>
      </c>
      <c r="BF196">
        <f t="shared" si="47"/>
        <v>1806</v>
      </c>
      <c r="BG196">
        <f t="shared" si="48"/>
        <v>0</v>
      </c>
      <c r="BH196">
        <f t="shared" si="49"/>
        <v>6953</v>
      </c>
    </row>
    <row r="197" spans="1:60" x14ac:dyDescent="0.2">
      <c r="A197">
        <v>90006243</v>
      </c>
      <c r="B197">
        <v>624</v>
      </c>
      <c r="C197" t="s">
        <v>218</v>
      </c>
      <c r="D197" s="61">
        <v>5065</v>
      </c>
      <c r="E197" s="62">
        <v>4572477.7584818415</v>
      </c>
      <c r="F197" s="61">
        <v>914761.63957461121</v>
      </c>
      <c r="I197" s="61">
        <v>173441.15310000003</v>
      </c>
      <c r="J197" s="61">
        <v>0</v>
      </c>
      <c r="K197" s="61">
        <v>348665.89133999997</v>
      </c>
      <c r="M197" s="61">
        <v>4397253.0202418417</v>
      </c>
      <c r="O197" s="61">
        <v>384569.39026934362</v>
      </c>
      <c r="R197" s="60">
        <f t="shared" si="38"/>
        <v>4781822.4105111854</v>
      </c>
      <c r="T197" s="61">
        <v>398485</v>
      </c>
      <c r="Z197" s="63">
        <f t="shared" si="40"/>
        <v>3983960.4105111854</v>
      </c>
      <c r="AA197" s="36"/>
      <c r="AH197" s="48">
        <v>90029891</v>
      </c>
      <c r="AI197" s="86">
        <v>139338</v>
      </c>
      <c r="AJ197" s="86">
        <v>11611</v>
      </c>
      <c r="AK197" t="s">
        <v>670</v>
      </c>
      <c r="AN197" s="15"/>
      <c r="AO197" s="61">
        <f t="shared" si="41"/>
        <v>-797862</v>
      </c>
      <c r="AP197" s="61"/>
      <c r="AQ197" s="61">
        <f t="shared" si="39"/>
        <v>-66492</v>
      </c>
      <c r="AT197">
        <v>2662611</v>
      </c>
      <c r="AU197" s="60">
        <f t="shared" si="42"/>
        <v>1909866.7584818415</v>
      </c>
      <c r="AV197">
        <f t="shared" si="43"/>
        <v>381973</v>
      </c>
      <c r="AX197">
        <v>101171</v>
      </c>
      <c r="AY197">
        <v>0</v>
      </c>
      <c r="AZ197">
        <v>203385</v>
      </c>
      <c r="BB197" s="60">
        <f t="shared" si="44"/>
        <v>72270.153100000025</v>
      </c>
      <c r="BC197" s="60">
        <f t="shared" si="45"/>
        <v>0</v>
      </c>
      <c r="BD197" s="60">
        <f t="shared" si="46"/>
        <v>145280.89133999997</v>
      </c>
      <c r="BF197">
        <f t="shared" si="47"/>
        <v>14454</v>
      </c>
      <c r="BG197">
        <f t="shared" si="48"/>
        <v>0</v>
      </c>
      <c r="BH197">
        <f t="shared" si="49"/>
        <v>29056</v>
      </c>
    </row>
    <row r="198" spans="1:60" x14ac:dyDescent="0.2">
      <c r="A198">
        <v>90006253</v>
      </c>
      <c r="B198">
        <v>625</v>
      </c>
      <c r="C198" t="s">
        <v>219</v>
      </c>
      <c r="D198" s="61">
        <v>2980</v>
      </c>
      <c r="E198" s="62">
        <v>3884417.5737950215</v>
      </c>
      <c r="F198" s="61">
        <v>629014.57954646857</v>
      </c>
      <c r="I198" s="61">
        <v>56758.013099999996</v>
      </c>
      <c r="J198" s="61">
        <v>0</v>
      </c>
      <c r="K198" s="61">
        <v>125100.99510000001</v>
      </c>
      <c r="M198" s="61">
        <v>3816074.5917950217</v>
      </c>
      <c r="O198" s="61">
        <v>390644.18436906219</v>
      </c>
      <c r="R198" s="60">
        <f t="shared" si="38"/>
        <v>4206718.7761640837</v>
      </c>
      <c r="T198" s="61">
        <v>350560</v>
      </c>
      <c r="Z198" s="63">
        <f t="shared" si="40"/>
        <v>4571637.7761640837</v>
      </c>
      <c r="AA198" s="36"/>
      <c r="AH198" s="48">
        <v>90016611</v>
      </c>
      <c r="AI198" s="86">
        <v>1725152</v>
      </c>
      <c r="AJ198" s="86">
        <v>143760</v>
      </c>
      <c r="AK198" t="s">
        <v>671</v>
      </c>
      <c r="AN198" s="15"/>
      <c r="AO198" s="61">
        <f t="shared" si="41"/>
        <v>364919</v>
      </c>
      <c r="AP198" s="61"/>
      <c r="AQ198" s="61">
        <f t="shared" si="39"/>
        <v>30408</v>
      </c>
      <c r="AT198">
        <v>2263163</v>
      </c>
      <c r="AU198" s="60">
        <f t="shared" si="42"/>
        <v>1621254.5737950215</v>
      </c>
      <c r="AV198">
        <f t="shared" si="43"/>
        <v>324251</v>
      </c>
      <c r="AX198">
        <v>33110</v>
      </c>
      <c r="AY198">
        <v>0</v>
      </c>
      <c r="AZ198">
        <v>72975</v>
      </c>
      <c r="BB198" s="60">
        <f t="shared" si="44"/>
        <v>23648.013099999996</v>
      </c>
      <c r="BC198" s="60">
        <f t="shared" si="45"/>
        <v>0</v>
      </c>
      <c r="BD198" s="60">
        <f t="shared" si="46"/>
        <v>52125.995100000015</v>
      </c>
      <c r="BF198">
        <f t="shared" si="47"/>
        <v>4730</v>
      </c>
      <c r="BG198">
        <f t="shared" si="48"/>
        <v>0</v>
      </c>
      <c r="BH198">
        <f t="shared" si="49"/>
        <v>10425</v>
      </c>
    </row>
    <row r="199" spans="1:60" x14ac:dyDescent="0.2">
      <c r="A199">
        <v>90006263</v>
      </c>
      <c r="B199">
        <v>626</v>
      </c>
      <c r="C199" t="s">
        <v>220</v>
      </c>
      <c r="D199" s="61">
        <v>4756</v>
      </c>
      <c r="E199" s="62">
        <v>3432547.3831403498</v>
      </c>
      <c r="F199" s="61">
        <v>2275942.0181209282</v>
      </c>
      <c r="I199" s="61">
        <v>103347.924</v>
      </c>
      <c r="J199" s="61">
        <v>0</v>
      </c>
      <c r="K199" s="61">
        <v>118433.38709999999</v>
      </c>
      <c r="M199" s="61">
        <v>3417461.9200403499</v>
      </c>
      <c r="O199" s="61">
        <v>671988.36361297371</v>
      </c>
      <c r="R199" s="60">
        <f t="shared" si="38"/>
        <v>4089450.2836533235</v>
      </c>
      <c r="T199" s="61">
        <v>340788</v>
      </c>
      <c r="Z199" s="63">
        <f t="shared" si="40"/>
        <v>4015378.2836533235</v>
      </c>
      <c r="AA199" s="36"/>
      <c r="AH199" s="48">
        <v>90083271</v>
      </c>
      <c r="AI199" s="86">
        <v>170427</v>
      </c>
      <c r="AJ199" s="86">
        <v>14201</v>
      </c>
      <c r="AK199" t="s">
        <v>672</v>
      </c>
      <c r="AN199" s="15"/>
      <c r="AO199" s="61">
        <f t="shared" si="41"/>
        <v>-74072</v>
      </c>
      <c r="AP199" s="61"/>
      <c r="AQ199" s="61">
        <f t="shared" si="39"/>
        <v>-6176</v>
      </c>
      <c r="AT199">
        <v>1997933</v>
      </c>
      <c r="AU199" s="60">
        <f t="shared" si="42"/>
        <v>1434614.3831403498</v>
      </c>
      <c r="AV199">
        <f t="shared" si="43"/>
        <v>286923</v>
      </c>
      <c r="AX199">
        <v>60284</v>
      </c>
      <c r="AY199">
        <v>0</v>
      </c>
      <c r="AZ199">
        <v>69083</v>
      </c>
      <c r="BB199" s="60">
        <f t="shared" si="44"/>
        <v>43063.923999999999</v>
      </c>
      <c r="BC199" s="60">
        <f t="shared" si="45"/>
        <v>0</v>
      </c>
      <c r="BD199" s="60">
        <f t="shared" si="46"/>
        <v>49350.387099999993</v>
      </c>
      <c r="BF199">
        <f t="shared" si="47"/>
        <v>8613</v>
      </c>
      <c r="BG199">
        <f t="shared" si="48"/>
        <v>0</v>
      </c>
      <c r="BH199">
        <f t="shared" si="49"/>
        <v>9870</v>
      </c>
    </row>
    <row r="200" spans="1:60" x14ac:dyDescent="0.2">
      <c r="A200">
        <v>90006303</v>
      </c>
      <c r="B200">
        <v>630</v>
      </c>
      <c r="C200" t="s">
        <v>221</v>
      </c>
      <c r="D200" s="61">
        <v>1646</v>
      </c>
      <c r="E200" s="62">
        <v>2964814.1802998283</v>
      </c>
      <c r="F200" s="61">
        <v>786986.46574487735</v>
      </c>
      <c r="I200" s="61">
        <v>208529.44020000001</v>
      </c>
      <c r="J200" s="61">
        <v>0</v>
      </c>
      <c r="K200" s="61">
        <v>8334.51</v>
      </c>
      <c r="M200" s="61">
        <v>3165009.1104998281</v>
      </c>
      <c r="O200" s="61">
        <v>211001.95813895692</v>
      </c>
      <c r="R200" s="60">
        <f t="shared" si="38"/>
        <v>3376011.0686387848</v>
      </c>
      <c r="T200" s="61">
        <v>281334</v>
      </c>
      <c r="Z200" s="63">
        <f t="shared" si="40"/>
        <v>3273288.0686387848</v>
      </c>
      <c r="AA200" s="36"/>
      <c r="AH200" s="48">
        <v>90024851</v>
      </c>
      <c r="AI200" s="86">
        <v>617802</v>
      </c>
      <c r="AJ200" s="86">
        <v>51483</v>
      </c>
      <c r="AK200" t="s">
        <v>673</v>
      </c>
      <c r="AN200" s="15"/>
      <c r="AO200" s="61">
        <f t="shared" si="41"/>
        <v>-102723</v>
      </c>
      <c r="AP200" s="61"/>
      <c r="AQ200" s="61">
        <f t="shared" si="39"/>
        <v>-8564</v>
      </c>
      <c r="AT200">
        <v>1727957</v>
      </c>
      <c r="AU200" s="60">
        <f t="shared" si="42"/>
        <v>1236857.1802998283</v>
      </c>
      <c r="AV200">
        <f t="shared" si="43"/>
        <v>247371</v>
      </c>
      <c r="AX200">
        <v>121639</v>
      </c>
      <c r="AY200">
        <v>0</v>
      </c>
      <c r="AZ200">
        <v>4865</v>
      </c>
      <c r="BB200" s="60">
        <f t="shared" si="44"/>
        <v>86890.440200000012</v>
      </c>
      <c r="BC200" s="60">
        <f t="shared" si="45"/>
        <v>0</v>
      </c>
      <c r="BD200" s="60">
        <f t="shared" si="46"/>
        <v>3469.51</v>
      </c>
      <c r="BF200">
        <f t="shared" si="47"/>
        <v>17378</v>
      </c>
      <c r="BG200">
        <f t="shared" si="48"/>
        <v>0</v>
      </c>
      <c r="BH200">
        <f t="shared" si="49"/>
        <v>694</v>
      </c>
    </row>
    <row r="201" spans="1:60" x14ac:dyDescent="0.2">
      <c r="A201">
        <v>90006313</v>
      </c>
      <c r="B201">
        <v>631</v>
      </c>
      <c r="C201" t="s">
        <v>222</v>
      </c>
      <c r="D201" s="61">
        <v>1930</v>
      </c>
      <c r="E201" s="62">
        <v>1557423.4616484209</v>
      </c>
      <c r="F201" s="61">
        <v>671163.83056722127</v>
      </c>
      <c r="I201" s="61">
        <v>8334.51</v>
      </c>
      <c r="J201" s="61">
        <v>0</v>
      </c>
      <c r="K201" s="61">
        <v>810689.45319000003</v>
      </c>
      <c r="M201" s="61">
        <v>755068.51845842088</v>
      </c>
      <c r="O201" s="61">
        <v>172684.4724295433</v>
      </c>
      <c r="R201" s="60">
        <f t="shared" si="38"/>
        <v>927752.99088796414</v>
      </c>
      <c r="T201" s="61">
        <v>77313</v>
      </c>
      <c r="Z201" s="63">
        <f t="shared" si="40"/>
        <v>450601.99088796414</v>
      </c>
      <c r="AA201" s="36"/>
      <c r="AH201" s="48">
        <v>90051411</v>
      </c>
      <c r="AI201" s="86">
        <v>115168</v>
      </c>
      <c r="AJ201" s="86">
        <v>9597</v>
      </c>
      <c r="AK201" t="s">
        <v>674</v>
      </c>
      <c r="AN201" s="15"/>
      <c r="AO201" s="61">
        <f t="shared" si="41"/>
        <v>-477151</v>
      </c>
      <c r="AP201" s="61"/>
      <c r="AQ201" s="61">
        <f t="shared" si="39"/>
        <v>-39764</v>
      </c>
      <c r="AT201">
        <v>906717</v>
      </c>
      <c r="AU201" s="60">
        <f t="shared" si="42"/>
        <v>650706.4616484209</v>
      </c>
      <c r="AV201">
        <f t="shared" si="43"/>
        <v>130141</v>
      </c>
      <c r="AX201">
        <v>4865</v>
      </c>
      <c r="AY201">
        <v>0</v>
      </c>
      <c r="AZ201">
        <v>472899</v>
      </c>
      <c r="BB201" s="60">
        <f t="shared" si="44"/>
        <v>3469.51</v>
      </c>
      <c r="BC201" s="60">
        <f t="shared" si="45"/>
        <v>0</v>
      </c>
      <c r="BD201" s="60">
        <f t="shared" si="46"/>
        <v>337790.45319000003</v>
      </c>
      <c r="BF201">
        <f t="shared" si="47"/>
        <v>694</v>
      </c>
      <c r="BG201">
        <f t="shared" si="48"/>
        <v>0</v>
      </c>
      <c r="BH201">
        <f t="shared" si="49"/>
        <v>67558</v>
      </c>
    </row>
    <row r="202" spans="1:60" x14ac:dyDescent="0.2">
      <c r="A202">
        <v>90006353</v>
      </c>
      <c r="B202">
        <v>635</v>
      </c>
      <c r="C202" t="s">
        <v>223</v>
      </c>
      <c r="D202" s="61">
        <v>6337</v>
      </c>
      <c r="E202" s="62">
        <v>3736360.2190190558</v>
      </c>
      <c r="F202" s="61">
        <v>2187344.6298287353</v>
      </c>
      <c r="I202" s="61">
        <v>345132.05910000007</v>
      </c>
      <c r="J202" s="61">
        <v>0</v>
      </c>
      <c r="K202" s="61">
        <v>769391.95614000014</v>
      </c>
      <c r="M202" s="61">
        <v>3312100.3219790556</v>
      </c>
      <c r="O202" s="61">
        <v>822417.47027021297</v>
      </c>
      <c r="R202" s="60">
        <f t="shared" si="38"/>
        <v>4134517.7922492689</v>
      </c>
      <c r="T202" s="61">
        <v>344543</v>
      </c>
      <c r="Z202" s="63">
        <f t="shared" si="40"/>
        <v>3731405.7922492689</v>
      </c>
      <c r="AA202" s="36"/>
      <c r="AH202" s="48">
        <v>90016631</v>
      </c>
      <c r="AI202" s="86">
        <v>836179</v>
      </c>
      <c r="AJ202" s="86">
        <v>69681</v>
      </c>
      <c r="AK202" t="s">
        <v>675</v>
      </c>
      <c r="AN202" s="15"/>
      <c r="AO202" s="61">
        <f t="shared" si="41"/>
        <v>-403112</v>
      </c>
      <c r="AP202" s="61"/>
      <c r="AQ202" s="61">
        <f t="shared" si="39"/>
        <v>-33595</v>
      </c>
      <c r="AT202">
        <v>2173703</v>
      </c>
      <c r="AU202" s="60">
        <f t="shared" si="42"/>
        <v>1562657.2190190558</v>
      </c>
      <c r="AV202">
        <f t="shared" si="43"/>
        <v>312531</v>
      </c>
      <c r="AX202">
        <v>201327</v>
      </c>
      <c r="AY202">
        <v>0</v>
      </c>
      <c r="AZ202">
        <v>448812</v>
      </c>
      <c r="BB202" s="60">
        <f t="shared" si="44"/>
        <v>143805.05910000007</v>
      </c>
      <c r="BC202" s="60">
        <f t="shared" si="45"/>
        <v>0</v>
      </c>
      <c r="BD202" s="60">
        <f t="shared" si="46"/>
        <v>320579.95614000014</v>
      </c>
      <c r="BF202">
        <f t="shared" si="47"/>
        <v>28761</v>
      </c>
      <c r="BG202">
        <f t="shared" si="48"/>
        <v>0</v>
      </c>
      <c r="BH202">
        <f t="shared" si="49"/>
        <v>64116</v>
      </c>
    </row>
    <row r="203" spans="1:60" x14ac:dyDescent="0.2">
      <c r="A203">
        <v>90006363</v>
      </c>
      <c r="B203">
        <v>636</v>
      </c>
      <c r="C203" t="s">
        <v>224</v>
      </c>
      <c r="D203" s="61">
        <v>8130</v>
      </c>
      <c r="E203" s="62">
        <v>8886585.4173211791</v>
      </c>
      <c r="F203" s="61">
        <v>3569901.5087429183</v>
      </c>
      <c r="I203" s="61">
        <v>1018560.4671000002</v>
      </c>
      <c r="J203" s="61">
        <v>0</v>
      </c>
      <c r="K203" s="61">
        <v>143436.91709999999</v>
      </c>
      <c r="M203" s="61">
        <v>9761708.9673211798</v>
      </c>
      <c r="O203" s="61">
        <v>1266220.4745360566</v>
      </c>
      <c r="R203" s="60">
        <f t="shared" si="38"/>
        <v>11027929.441857237</v>
      </c>
      <c r="T203" s="61">
        <v>918994</v>
      </c>
      <c r="Z203" s="63">
        <f t="shared" si="40"/>
        <v>10254686.441857237</v>
      </c>
      <c r="AA203" s="36"/>
      <c r="AH203" s="48">
        <v>90053091</v>
      </c>
      <c r="AI203" s="86">
        <v>51484957</v>
      </c>
      <c r="AJ203" s="86">
        <v>4290411</v>
      </c>
      <c r="AK203" t="s">
        <v>676</v>
      </c>
      <c r="AN203" s="15"/>
      <c r="AO203" s="61">
        <f t="shared" si="41"/>
        <v>-773243</v>
      </c>
      <c r="AP203" s="61"/>
      <c r="AQ203" s="61">
        <f t="shared" si="39"/>
        <v>-64440</v>
      </c>
      <c r="AT203">
        <v>5176346</v>
      </c>
      <c r="AU203" s="60">
        <f t="shared" si="42"/>
        <v>3710239.4173211791</v>
      </c>
      <c r="AV203">
        <f t="shared" si="43"/>
        <v>742048</v>
      </c>
      <c r="AX203">
        <v>594160</v>
      </c>
      <c r="AY203">
        <v>0</v>
      </c>
      <c r="AZ203">
        <v>83671</v>
      </c>
      <c r="BB203" s="60">
        <f t="shared" si="44"/>
        <v>424400.46710000024</v>
      </c>
      <c r="BC203" s="60">
        <f t="shared" si="45"/>
        <v>0</v>
      </c>
      <c r="BD203" s="60">
        <f t="shared" si="46"/>
        <v>59765.917099999991</v>
      </c>
      <c r="BF203">
        <f t="shared" si="47"/>
        <v>84880</v>
      </c>
      <c r="BG203">
        <f t="shared" si="48"/>
        <v>0</v>
      </c>
      <c r="BH203">
        <f t="shared" si="49"/>
        <v>11953</v>
      </c>
    </row>
    <row r="204" spans="1:60" x14ac:dyDescent="0.2">
      <c r="A204">
        <v>90006383</v>
      </c>
      <c r="B204">
        <v>638</v>
      </c>
      <c r="C204" t="s">
        <v>225</v>
      </c>
      <c r="D204" s="61">
        <v>51289</v>
      </c>
      <c r="E204" s="62">
        <v>46801032.729045883</v>
      </c>
      <c r="F204" s="61">
        <v>-1332980.2912815365</v>
      </c>
      <c r="I204" s="61">
        <v>867372.45570000005</v>
      </c>
      <c r="J204" s="61">
        <v>0</v>
      </c>
      <c r="K204" s="61">
        <v>1583190.1815600004</v>
      </c>
      <c r="M204" s="61">
        <v>46085215.003185883</v>
      </c>
      <c r="O204" s="61">
        <v>4697834.1767633334</v>
      </c>
      <c r="R204" s="60">
        <f t="shared" si="38"/>
        <v>50783049.179949217</v>
      </c>
      <c r="T204" s="61">
        <v>4231921</v>
      </c>
      <c r="Z204" s="63">
        <f t="shared" si="40"/>
        <v>51015487.179949217</v>
      </c>
      <c r="AA204" s="36"/>
      <c r="AH204" s="48">
        <v>90016641</v>
      </c>
      <c r="AI204" s="86">
        <v>1218881</v>
      </c>
      <c r="AJ204" s="86">
        <v>101572</v>
      </c>
      <c r="AK204" t="s">
        <v>677</v>
      </c>
      <c r="AN204" s="15"/>
      <c r="AO204" s="61">
        <f t="shared" si="41"/>
        <v>232438</v>
      </c>
      <c r="AP204" s="61"/>
      <c r="AQ204" s="61">
        <f t="shared" si="39"/>
        <v>19364</v>
      </c>
      <c r="AT204">
        <v>27253331</v>
      </c>
      <c r="AU204" s="60">
        <f t="shared" si="42"/>
        <v>19547701.729045883</v>
      </c>
      <c r="AV204">
        <f t="shared" si="43"/>
        <v>3909540</v>
      </c>
      <c r="AX204">
        <v>505967</v>
      </c>
      <c r="AY204">
        <v>0</v>
      </c>
      <c r="AZ204">
        <v>923531</v>
      </c>
      <c r="BB204" s="60">
        <f t="shared" si="44"/>
        <v>361405.45570000005</v>
      </c>
      <c r="BC204" s="60">
        <f t="shared" si="45"/>
        <v>0</v>
      </c>
      <c r="BD204" s="60">
        <f t="shared" si="46"/>
        <v>659659.1815600004</v>
      </c>
      <c r="BF204">
        <f t="shared" si="47"/>
        <v>72281</v>
      </c>
      <c r="BG204">
        <f t="shared" si="48"/>
        <v>0</v>
      </c>
      <c r="BH204">
        <f t="shared" si="49"/>
        <v>131932</v>
      </c>
    </row>
    <row r="205" spans="1:60" x14ac:dyDescent="0.2">
      <c r="A205">
        <v>90006783</v>
      </c>
      <c r="B205">
        <v>678</v>
      </c>
      <c r="C205" t="s">
        <v>226</v>
      </c>
      <c r="D205" s="61">
        <v>23797</v>
      </c>
      <c r="E205" s="62">
        <v>17039831.145060964</v>
      </c>
      <c r="F205" s="61">
        <v>2320407.3259541364</v>
      </c>
      <c r="I205" s="61">
        <v>657592.83900000015</v>
      </c>
      <c r="J205" s="61">
        <v>0</v>
      </c>
      <c r="K205" s="61">
        <v>493169.62571999989</v>
      </c>
      <c r="M205" s="61">
        <v>17204254.358340964</v>
      </c>
      <c r="O205" s="61">
        <v>1763154.6539985447</v>
      </c>
      <c r="R205" s="60">
        <f t="shared" si="38"/>
        <v>18967409.01233951</v>
      </c>
      <c r="T205" s="61">
        <v>1580617</v>
      </c>
      <c r="Z205" s="63">
        <f t="shared" si="40"/>
        <v>18697324.01233951</v>
      </c>
      <c r="AA205" s="36"/>
      <c r="AH205" s="48">
        <v>90011641</v>
      </c>
      <c r="AI205" s="86">
        <v>2879510</v>
      </c>
      <c r="AJ205" s="86">
        <v>239957</v>
      </c>
      <c r="AK205" t="s">
        <v>678</v>
      </c>
      <c r="AN205" s="15"/>
      <c r="AO205" s="61">
        <f t="shared" si="41"/>
        <v>-270085</v>
      </c>
      <c r="AP205" s="61"/>
      <c r="AQ205" s="61">
        <f t="shared" si="39"/>
        <v>-22513</v>
      </c>
      <c r="AT205">
        <v>9917971</v>
      </c>
      <c r="AU205" s="60">
        <f t="shared" si="42"/>
        <v>7121860.1450609639</v>
      </c>
      <c r="AV205">
        <f t="shared" si="43"/>
        <v>1424372</v>
      </c>
      <c r="AX205">
        <v>383593</v>
      </c>
      <c r="AY205">
        <v>0</v>
      </c>
      <c r="AZ205">
        <v>287679</v>
      </c>
      <c r="BB205" s="60">
        <f t="shared" si="44"/>
        <v>273999.83900000015</v>
      </c>
      <c r="BC205" s="60">
        <f t="shared" si="45"/>
        <v>0</v>
      </c>
      <c r="BD205" s="60">
        <f t="shared" si="46"/>
        <v>205490.62571999989</v>
      </c>
      <c r="BF205">
        <f t="shared" si="47"/>
        <v>54800</v>
      </c>
      <c r="BG205">
        <f t="shared" si="48"/>
        <v>0</v>
      </c>
      <c r="BH205">
        <f t="shared" si="49"/>
        <v>41098</v>
      </c>
    </row>
    <row r="206" spans="1:60" x14ac:dyDescent="0.2">
      <c r="A206">
        <v>90006803</v>
      </c>
      <c r="B206">
        <v>680</v>
      </c>
      <c r="C206" t="s">
        <v>227</v>
      </c>
      <c r="D206" s="61">
        <v>25331</v>
      </c>
      <c r="E206" s="62">
        <v>13615453.700365257</v>
      </c>
      <c r="F206" s="61">
        <v>1035897.7957934632</v>
      </c>
      <c r="I206" s="61">
        <v>1375860.9108000004</v>
      </c>
      <c r="J206" s="61">
        <v>0</v>
      </c>
      <c r="K206" s="61">
        <v>1774892.2460700003</v>
      </c>
      <c r="M206" s="61">
        <v>13216422.365095256</v>
      </c>
      <c r="O206" s="61">
        <v>1835957.2626997982</v>
      </c>
      <c r="R206" s="60">
        <f t="shared" si="38"/>
        <v>15052379.627795054</v>
      </c>
      <c r="T206" s="61">
        <v>1254365</v>
      </c>
      <c r="Z206" s="63">
        <f t="shared" si="40"/>
        <v>15712872.627795054</v>
      </c>
      <c r="AA206" s="36"/>
      <c r="AH206" s="48">
        <v>90001791</v>
      </c>
      <c r="AI206" s="86">
        <v>2279293</v>
      </c>
      <c r="AJ206" s="86">
        <v>189941</v>
      </c>
      <c r="AK206" t="s">
        <v>679</v>
      </c>
      <c r="AN206" s="15"/>
      <c r="AO206" s="61">
        <f t="shared" si="41"/>
        <v>660493</v>
      </c>
      <c r="AP206" s="61"/>
      <c r="AQ206" s="61">
        <f t="shared" si="39"/>
        <v>55037</v>
      </c>
      <c r="AT206">
        <v>7919002</v>
      </c>
      <c r="AU206" s="60">
        <f t="shared" si="42"/>
        <v>5696451.7003652565</v>
      </c>
      <c r="AV206">
        <f t="shared" si="43"/>
        <v>1139290</v>
      </c>
      <c r="AX206">
        <v>802585</v>
      </c>
      <c r="AY206">
        <v>0</v>
      </c>
      <c r="AZ206">
        <v>1035356</v>
      </c>
      <c r="BB206" s="60">
        <f t="shared" si="44"/>
        <v>573275.91080000042</v>
      </c>
      <c r="BC206" s="60">
        <f t="shared" si="45"/>
        <v>0</v>
      </c>
      <c r="BD206" s="60">
        <f t="shared" si="46"/>
        <v>739536.24607000034</v>
      </c>
      <c r="BF206">
        <f t="shared" si="47"/>
        <v>114655</v>
      </c>
      <c r="BG206">
        <f t="shared" si="48"/>
        <v>0</v>
      </c>
      <c r="BH206">
        <f t="shared" si="49"/>
        <v>147907</v>
      </c>
    </row>
    <row r="207" spans="1:60" x14ac:dyDescent="0.2">
      <c r="A207">
        <v>90006813</v>
      </c>
      <c r="B207">
        <v>681</v>
      </c>
      <c r="C207" t="s">
        <v>228</v>
      </c>
      <c r="D207" s="61">
        <v>3297</v>
      </c>
      <c r="E207" s="62">
        <v>2282003.0579988752</v>
      </c>
      <c r="F207" s="61">
        <v>1247306.8850861476</v>
      </c>
      <c r="I207" s="61">
        <v>51757.307100000005</v>
      </c>
      <c r="J207" s="61">
        <v>0</v>
      </c>
      <c r="K207" s="61">
        <v>73343.687999999995</v>
      </c>
      <c r="M207" s="61">
        <v>2260416.6770988749</v>
      </c>
      <c r="O207" s="61">
        <v>604360.36022696865</v>
      </c>
      <c r="R207" s="60">
        <f t="shared" si="38"/>
        <v>2864777.0373258437</v>
      </c>
      <c r="T207" s="61">
        <v>238731</v>
      </c>
      <c r="Z207" s="63">
        <f t="shared" si="40"/>
        <v>2856821.0373258437</v>
      </c>
      <c r="AA207" s="36"/>
      <c r="AH207" s="48">
        <v>90099031</v>
      </c>
      <c r="AI207" s="86">
        <v>1181702</v>
      </c>
      <c r="AJ207" s="86">
        <v>98474</v>
      </c>
      <c r="AK207" t="s">
        <v>680</v>
      </c>
      <c r="AN207" s="15"/>
      <c r="AO207" s="61">
        <f t="shared" si="41"/>
        <v>-7956</v>
      </c>
      <c r="AP207" s="61"/>
      <c r="AQ207" s="61">
        <f t="shared" si="39"/>
        <v>-665</v>
      </c>
      <c r="AT207">
        <v>1328131</v>
      </c>
      <c r="AU207" s="60">
        <f t="shared" si="42"/>
        <v>953872.05799887516</v>
      </c>
      <c r="AV207">
        <f t="shared" si="43"/>
        <v>190774</v>
      </c>
      <c r="AX207">
        <v>30191</v>
      </c>
      <c r="AY207">
        <v>0</v>
      </c>
      <c r="AZ207">
        <v>42784</v>
      </c>
      <c r="BB207" s="60">
        <f t="shared" si="44"/>
        <v>21566.307100000005</v>
      </c>
      <c r="BC207" s="60">
        <f t="shared" si="45"/>
        <v>0</v>
      </c>
      <c r="BD207" s="60">
        <f t="shared" si="46"/>
        <v>30559.687999999995</v>
      </c>
      <c r="BF207">
        <f t="shared" si="47"/>
        <v>4313</v>
      </c>
      <c r="BG207">
        <f t="shared" si="48"/>
        <v>0</v>
      </c>
      <c r="BH207">
        <f t="shared" si="49"/>
        <v>6112</v>
      </c>
    </row>
    <row r="208" spans="1:60" x14ac:dyDescent="0.2">
      <c r="A208">
        <v>90006833</v>
      </c>
      <c r="B208">
        <v>683</v>
      </c>
      <c r="C208" t="s">
        <v>229</v>
      </c>
      <c r="D208" s="61">
        <v>3599</v>
      </c>
      <c r="E208" s="62">
        <v>8165155.6807062514</v>
      </c>
      <c r="F208" s="61">
        <v>2494155.894444372</v>
      </c>
      <c r="I208" s="61">
        <v>185192.81219999999</v>
      </c>
      <c r="J208" s="61">
        <v>0</v>
      </c>
      <c r="K208" s="61">
        <v>151396.37414999999</v>
      </c>
      <c r="M208" s="61">
        <v>8198952.1187562514</v>
      </c>
      <c r="O208" s="61">
        <v>566751.90975773265</v>
      </c>
      <c r="R208" s="60">
        <f t="shared" si="38"/>
        <v>8765704.0285139848</v>
      </c>
      <c r="T208" s="61">
        <v>730475</v>
      </c>
      <c r="Z208" s="63">
        <f t="shared" si="40"/>
        <v>9051728.0285139848</v>
      </c>
      <c r="AA208" s="36"/>
      <c r="AH208" s="48">
        <v>90053151</v>
      </c>
      <c r="AI208" s="86">
        <v>963311</v>
      </c>
      <c r="AJ208" s="86">
        <v>80273</v>
      </c>
      <c r="AK208" t="s">
        <v>681</v>
      </c>
      <c r="AN208" s="15"/>
      <c r="AO208" s="61">
        <f t="shared" si="41"/>
        <v>286024</v>
      </c>
      <c r="AP208" s="61"/>
      <c r="AQ208" s="61">
        <f t="shared" si="39"/>
        <v>23832</v>
      </c>
      <c r="AT208">
        <v>4759692</v>
      </c>
      <c r="AU208" s="60">
        <f t="shared" si="42"/>
        <v>3405463.6807062514</v>
      </c>
      <c r="AV208">
        <f t="shared" si="43"/>
        <v>681093</v>
      </c>
      <c r="AX208">
        <v>108031</v>
      </c>
      <c r="AY208">
        <v>0</v>
      </c>
      <c r="AZ208">
        <v>88312</v>
      </c>
      <c r="BB208" s="60">
        <f t="shared" si="44"/>
        <v>77161.812199999986</v>
      </c>
      <c r="BC208" s="60">
        <f t="shared" si="45"/>
        <v>0</v>
      </c>
      <c r="BD208" s="60">
        <f t="shared" si="46"/>
        <v>63084.374149999989</v>
      </c>
      <c r="BF208">
        <f t="shared" si="47"/>
        <v>15432</v>
      </c>
      <c r="BG208">
        <f t="shared" si="48"/>
        <v>0</v>
      </c>
      <c r="BH208">
        <f t="shared" si="49"/>
        <v>12617</v>
      </c>
    </row>
    <row r="209" spans="1:60" x14ac:dyDescent="0.2">
      <c r="A209">
        <v>90006843</v>
      </c>
      <c r="B209">
        <v>684</v>
      </c>
      <c r="C209" t="s">
        <v>230</v>
      </c>
      <c r="D209" s="61">
        <v>38832</v>
      </c>
      <c r="E209" s="62">
        <v>9638581.2142632157</v>
      </c>
      <c r="F209" s="61">
        <v>-161403.22700219144</v>
      </c>
      <c r="I209" s="61">
        <v>1334605.0863000001</v>
      </c>
      <c r="J209" s="61">
        <v>0</v>
      </c>
      <c r="K209" s="61">
        <v>4345961.8965179995</v>
      </c>
      <c r="M209" s="61">
        <v>6627224.4040452167</v>
      </c>
      <c r="O209" s="61">
        <v>4812798.9154429454</v>
      </c>
      <c r="R209" s="60">
        <f t="shared" si="38"/>
        <v>11440023.319488162</v>
      </c>
      <c r="T209" s="61">
        <v>953335</v>
      </c>
      <c r="Z209" s="63">
        <f t="shared" si="40"/>
        <v>11371302.319488162</v>
      </c>
      <c r="AA209" s="36"/>
      <c r="AH209" s="48">
        <v>90013991</v>
      </c>
      <c r="AI209" s="86">
        <v>1943138</v>
      </c>
      <c r="AJ209" s="86">
        <v>161926</v>
      </c>
      <c r="AK209" t="s">
        <v>682</v>
      </c>
      <c r="AN209" s="15"/>
      <c r="AO209" s="61">
        <f t="shared" si="41"/>
        <v>-68721</v>
      </c>
      <c r="AP209" s="61"/>
      <c r="AQ209" s="61">
        <f t="shared" si="39"/>
        <v>-5733</v>
      </c>
      <c r="AT209">
        <v>5586714</v>
      </c>
      <c r="AU209" s="60">
        <f t="shared" si="42"/>
        <v>4051867.2142632157</v>
      </c>
      <c r="AV209">
        <f t="shared" si="43"/>
        <v>810373</v>
      </c>
      <c r="AX209">
        <v>778519</v>
      </c>
      <c r="AY209">
        <v>0</v>
      </c>
      <c r="AZ209">
        <v>2535141</v>
      </c>
      <c r="BB209" s="60">
        <f t="shared" si="44"/>
        <v>556086.08630000008</v>
      </c>
      <c r="BC209" s="60">
        <f t="shared" si="45"/>
        <v>0</v>
      </c>
      <c r="BD209" s="60">
        <f t="shared" si="46"/>
        <v>1810820.8965179995</v>
      </c>
      <c r="BF209">
        <f t="shared" si="47"/>
        <v>111217</v>
      </c>
      <c r="BG209">
        <f t="shared" si="48"/>
        <v>0</v>
      </c>
      <c r="BH209">
        <f t="shared" si="49"/>
        <v>362164</v>
      </c>
    </row>
    <row r="210" spans="1:60" x14ac:dyDescent="0.2">
      <c r="A210">
        <v>90006863</v>
      </c>
      <c r="B210">
        <v>686</v>
      </c>
      <c r="C210" t="s">
        <v>231</v>
      </c>
      <c r="D210" s="61">
        <v>2933</v>
      </c>
      <c r="E210" s="62">
        <v>1641722.4343741706</v>
      </c>
      <c r="F210" s="61">
        <v>1501492.4775961216</v>
      </c>
      <c r="I210" s="61">
        <v>120016.944</v>
      </c>
      <c r="J210" s="61">
        <v>0</v>
      </c>
      <c r="K210" s="61">
        <v>99547.387439999991</v>
      </c>
      <c r="M210" s="61">
        <v>1662191.9909341705</v>
      </c>
      <c r="O210" s="61">
        <v>468986.87226949073</v>
      </c>
      <c r="R210" s="60">
        <f t="shared" si="38"/>
        <v>2131178.8632036615</v>
      </c>
      <c r="T210" s="61">
        <v>177598</v>
      </c>
      <c r="Z210" s="63">
        <f t="shared" si="40"/>
        <v>2858897.8632036615</v>
      </c>
      <c r="AA210" s="36"/>
      <c r="AH210" s="48">
        <v>90012191</v>
      </c>
      <c r="AI210" s="86">
        <v>8212485</v>
      </c>
      <c r="AJ210" s="86">
        <v>684371</v>
      </c>
      <c r="AK210" t="s">
        <v>683</v>
      </c>
      <c r="AN210" s="15"/>
      <c r="AO210" s="61">
        <f t="shared" si="41"/>
        <v>727719</v>
      </c>
      <c r="AP210" s="61"/>
      <c r="AQ210" s="61">
        <f t="shared" si="39"/>
        <v>60642</v>
      </c>
      <c r="AT210">
        <v>954968</v>
      </c>
      <c r="AU210" s="60">
        <f t="shared" si="42"/>
        <v>686754.43437417061</v>
      </c>
      <c r="AV210">
        <f t="shared" si="43"/>
        <v>137351</v>
      </c>
      <c r="AX210">
        <v>70007</v>
      </c>
      <c r="AY210">
        <v>0</v>
      </c>
      <c r="AZ210">
        <v>58072</v>
      </c>
      <c r="BB210" s="60">
        <f t="shared" si="44"/>
        <v>50009.944000000003</v>
      </c>
      <c r="BC210" s="60">
        <f t="shared" si="45"/>
        <v>0</v>
      </c>
      <c r="BD210" s="60">
        <f t="shared" si="46"/>
        <v>41475.387439999991</v>
      </c>
      <c r="BF210">
        <f t="shared" si="47"/>
        <v>10002</v>
      </c>
      <c r="BG210">
        <f t="shared" si="48"/>
        <v>0</v>
      </c>
      <c r="BH210">
        <f t="shared" si="49"/>
        <v>8295</v>
      </c>
    </row>
    <row r="211" spans="1:60" x14ac:dyDescent="0.2">
      <c r="A211">
        <v>90006873</v>
      </c>
      <c r="B211">
        <v>687</v>
      </c>
      <c r="C211" t="s">
        <v>232</v>
      </c>
      <c r="D211" s="61">
        <v>1424</v>
      </c>
      <c r="E211" s="62">
        <v>1477554.3733034553</v>
      </c>
      <c r="F211" s="61">
        <v>390992.67986900837</v>
      </c>
      <c r="I211" s="61">
        <v>198361.33799999999</v>
      </c>
      <c r="J211" s="61">
        <v>0</v>
      </c>
      <c r="K211" s="61">
        <v>26753.777099999999</v>
      </c>
      <c r="M211" s="61">
        <v>1649161.9342034552</v>
      </c>
      <c r="O211" s="61">
        <v>292693.73938534071</v>
      </c>
      <c r="R211" s="60">
        <f t="shared" si="38"/>
        <v>1941855.6735887961</v>
      </c>
      <c r="T211" s="61">
        <v>161821</v>
      </c>
      <c r="Z211" s="63">
        <f t="shared" si="40"/>
        <v>2250000.6735887961</v>
      </c>
      <c r="AA211" s="36"/>
      <c r="AH211" s="48">
        <v>90083391</v>
      </c>
      <c r="AI211" s="86">
        <v>712466</v>
      </c>
      <c r="AJ211" s="86">
        <v>59372</v>
      </c>
      <c r="AK211" t="s">
        <v>684</v>
      </c>
      <c r="AN211" s="15"/>
      <c r="AO211" s="61">
        <f t="shared" si="41"/>
        <v>308145</v>
      </c>
      <c r="AP211" s="61"/>
      <c r="AQ211" s="61">
        <f t="shared" si="39"/>
        <v>25675</v>
      </c>
      <c r="AT211">
        <v>860594</v>
      </c>
      <c r="AU211" s="60">
        <f t="shared" si="42"/>
        <v>616960.3733034553</v>
      </c>
      <c r="AV211">
        <f t="shared" si="43"/>
        <v>123392</v>
      </c>
      <c r="AX211">
        <v>115710</v>
      </c>
      <c r="AY211">
        <v>0</v>
      </c>
      <c r="AZ211">
        <v>15603</v>
      </c>
      <c r="BB211" s="60">
        <f t="shared" si="44"/>
        <v>82651.337999999989</v>
      </c>
      <c r="BC211" s="60">
        <f t="shared" si="45"/>
        <v>0</v>
      </c>
      <c r="BD211" s="60">
        <f t="shared" si="46"/>
        <v>11150.777099999999</v>
      </c>
      <c r="BF211">
        <f t="shared" si="47"/>
        <v>16530</v>
      </c>
      <c r="BG211">
        <f t="shared" si="48"/>
        <v>0</v>
      </c>
      <c r="BH211">
        <f t="shared" si="49"/>
        <v>2230</v>
      </c>
    </row>
    <row r="212" spans="1:60" x14ac:dyDescent="0.2">
      <c r="A212">
        <v>90006893</v>
      </c>
      <c r="B212">
        <v>689</v>
      </c>
      <c r="C212" t="s">
        <v>233</v>
      </c>
      <c r="D212" s="61">
        <v>3032</v>
      </c>
      <c r="E212" s="62">
        <v>2208444.7137791626</v>
      </c>
      <c r="F212" s="61">
        <v>-16035.257627000878</v>
      </c>
      <c r="I212" s="61">
        <v>25003.53</v>
      </c>
      <c r="J212" s="61">
        <v>0</v>
      </c>
      <c r="K212" s="61">
        <v>29537.50344</v>
      </c>
      <c r="M212" s="61">
        <v>2203910.7403391628</v>
      </c>
      <c r="O212" s="61">
        <v>427984.56900290202</v>
      </c>
      <c r="R212" s="60">
        <f t="shared" si="38"/>
        <v>2631895.3093420649</v>
      </c>
      <c r="T212" s="61">
        <v>219325</v>
      </c>
      <c r="Z212" s="63">
        <f t="shared" si="40"/>
        <v>2664336.3093420649</v>
      </c>
      <c r="AA212" s="36"/>
      <c r="AH212" s="48">
        <v>90011301</v>
      </c>
      <c r="AI212" s="86">
        <v>27616</v>
      </c>
      <c r="AJ212" s="86">
        <v>2301</v>
      </c>
      <c r="AK212" t="s">
        <v>685</v>
      </c>
      <c r="AN212" s="15"/>
      <c r="AO212" s="61">
        <f t="shared" si="41"/>
        <v>32441</v>
      </c>
      <c r="AP212" s="61"/>
      <c r="AQ212" s="61">
        <f t="shared" si="39"/>
        <v>2699</v>
      </c>
      <c r="AT212">
        <v>1285466</v>
      </c>
      <c r="AU212" s="60">
        <f t="shared" si="42"/>
        <v>922978.71377916262</v>
      </c>
      <c r="AV212">
        <f t="shared" si="43"/>
        <v>184596</v>
      </c>
      <c r="AX212">
        <v>14588</v>
      </c>
      <c r="AY212">
        <v>0</v>
      </c>
      <c r="AZ212">
        <v>17227</v>
      </c>
      <c r="BB212" s="60">
        <f t="shared" si="44"/>
        <v>10415.529999999999</v>
      </c>
      <c r="BC212" s="60">
        <f t="shared" si="45"/>
        <v>0</v>
      </c>
      <c r="BD212" s="60">
        <f t="shared" si="46"/>
        <v>12310.50344</v>
      </c>
      <c r="BF212">
        <f t="shared" si="47"/>
        <v>2083</v>
      </c>
      <c r="BG212">
        <f t="shared" si="48"/>
        <v>0</v>
      </c>
      <c r="BH212">
        <f t="shared" si="49"/>
        <v>2462</v>
      </c>
    </row>
    <row r="213" spans="1:60" x14ac:dyDescent="0.2">
      <c r="A213">
        <v>90006913</v>
      </c>
      <c r="B213">
        <v>691</v>
      </c>
      <c r="C213" t="s">
        <v>234</v>
      </c>
      <c r="D213" s="61">
        <v>2598</v>
      </c>
      <c r="E213" s="62">
        <v>4170988.7729763454</v>
      </c>
      <c r="F213" s="61">
        <v>1709206.5134250734</v>
      </c>
      <c r="I213" s="61">
        <v>51673.962</v>
      </c>
      <c r="J213" s="61">
        <v>0</v>
      </c>
      <c r="K213" s="61">
        <v>83345.100000000006</v>
      </c>
      <c r="M213" s="61">
        <v>4139317.6349763456</v>
      </c>
      <c r="O213" s="61">
        <v>450838.86556364619</v>
      </c>
      <c r="R213" s="60">
        <f t="shared" si="38"/>
        <v>4590156.500539992</v>
      </c>
      <c r="T213" s="61">
        <v>382513</v>
      </c>
      <c r="Z213" s="63">
        <f t="shared" si="40"/>
        <v>4678313.500539992</v>
      </c>
      <c r="AA213" s="36"/>
      <c r="AH213" s="48">
        <v>90099321</v>
      </c>
      <c r="AI213" s="86">
        <v>111559</v>
      </c>
      <c r="AJ213" s="86">
        <v>9296</v>
      </c>
      <c r="AK213" t="s">
        <v>686</v>
      </c>
      <c r="AN213" s="15"/>
      <c r="AO213" s="61">
        <f t="shared" si="41"/>
        <v>88157</v>
      </c>
      <c r="AP213" s="61"/>
      <c r="AQ213" s="61">
        <f t="shared" si="39"/>
        <v>7343</v>
      </c>
      <c r="AT213">
        <v>2430680</v>
      </c>
      <c r="AU213" s="60">
        <f t="shared" si="42"/>
        <v>1740308.7729763454</v>
      </c>
      <c r="AV213">
        <f t="shared" si="43"/>
        <v>348062</v>
      </c>
      <c r="AX213">
        <v>30142</v>
      </c>
      <c r="AY213">
        <v>0</v>
      </c>
      <c r="AZ213">
        <v>48615</v>
      </c>
      <c r="BB213" s="60">
        <f t="shared" si="44"/>
        <v>21531.962</v>
      </c>
      <c r="BC213" s="60">
        <f t="shared" si="45"/>
        <v>0</v>
      </c>
      <c r="BD213" s="60">
        <f t="shared" si="46"/>
        <v>34730.100000000006</v>
      </c>
      <c r="BF213">
        <f t="shared" si="47"/>
        <v>4306</v>
      </c>
      <c r="BG213">
        <f t="shared" si="48"/>
        <v>0</v>
      </c>
      <c r="BH213">
        <f t="shared" si="49"/>
        <v>6946</v>
      </c>
    </row>
    <row r="214" spans="1:60" x14ac:dyDescent="0.2">
      <c r="A214">
        <v>90006943</v>
      </c>
      <c r="B214">
        <v>694</v>
      </c>
      <c r="C214" t="s">
        <v>235</v>
      </c>
      <c r="D214" s="61">
        <v>28483</v>
      </c>
      <c r="E214" s="62">
        <v>7315863.4671117123</v>
      </c>
      <c r="F214" s="61">
        <v>-13347.523178397396</v>
      </c>
      <c r="I214" s="61">
        <v>992473.45079999999</v>
      </c>
      <c r="J214" s="61">
        <v>0</v>
      </c>
      <c r="K214" s="61">
        <v>640040.36094000004</v>
      </c>
      <c r="M214" s="61">
        <v>7668296.556971712</v>
      </c>
      <c r="O214" s="61">
        <v>2431571.361009818</v>
      </c>
      <c r="R214" s="60">
        <f t="shared" si="38"/>
        <v>10099867.91798153</v>
      </c>
      <c r="T214" s="61">
        <v>841656</v>
      </c>
      <c r="Z214" s="63">
        <f t="shared" si="40"/>
        <v>11932314.91798153</v>
      </c>
      <c r="AA214" s="36"/>
      <c r="AH214" s="48">
        <v>90019661</v>
      </c>
      <c r="AI214" s="86">
        <v>1220973</v>
      </c>
      <c r="AJ214" s="86">
        <v>101747</v>
      </c>
      <c r="AK214" t="s">
        <v>687</v>
      </c>
      <c r="AN214" s="15"/>
      <c r="AO214" s="61">
        <f t="shared" si="41"/>
        <v>1832447</v>
      </c>
      <c r="AP214" s="61"/>
      <c r="AQ214" s="61">
        <f t="shared" si="39"/>
        <v>152697</v>
      </c>
      <c r="AT214">
        <v>4241335</v>
      </c>
      <c r="AU214" s="60">
        <f t="shared" si="42"/>
        <v>3074528.4671117123</v>
      </c>
      <c r="AV214">
        <f t="shared" si="43"/>
        <v>614906</v>
      </c>
      <c r="AX214">
        <v>578942</v>
      </c>
      <c r="AY214">
        <v>0</v>
      </c>
      <c r="AZ214">
        <v>373359</v>
      </c>
      <c r="BB214" s="60">
        <f t="shared" si="44"/>
        <v>413531.45079999999</v>
      </c>
      <c r="BC214" s="60">
        <f t="shared" si="45"/>
        <v>0</v>
      </c>
      <c r="BD214" s="60">
        <f t="shared" si="46"/>
        <v>266681.36094000004</v>
      </c>
      <c r="BF214">
        <f t="shared" si="47"/>
        <v>82706</v>
      </c>
      <c r="BG214">
        <f t="shared" si="48"/>
        <v>0</v>
      </c>
      <c r="BH214">
        <f t="shared" si="49"/>
        <v>53336</v>
      </c>
    </row>
    <row r="215" spans="1:60" x14ac:dyDescent="0.2">
      <c r="A215">
        <v>90006973</v>
      </c>
      <c r="B215">
        <v>697</v>
      </c>
      <c r="C215" t="s">
        <v>236</v>
      </c>
      <c r="D215" s="61">
        <v>1164</v>
      </c>
      <c r="E215" s="62">
        <v>863185.55070395349</v>
      </c>
      <c r="F215" s="61">
        <v>470743.01446988579</v>
      </c>
      <c r="I215" s="61">
        <v>43339.452000000005</v>
      </c>
      <c r="J215" s="61">
        <v>0</v>
      </c>
      <c r="K215" s="61">
        <v>26203.699440000004</v>
      </c>
      <c r="M215" s="61">
        <v>880321.30326395354</v>
      </c>
      <c r="O215" s="61">
        <v>216304.49954585073</v>
      </c>
      <c r="R215" s="60">
        <f t="shared" si="38"/>
        <v>1096625.8028098042</v>
      </c>
      <c r="T215" s="61">
        <v>91385</v>
      </c>
      <c r="Z215" s="63">
        <f t="shared" si="40"/>
        <v>898643.80280980421</v>
      </c>
      <c r="AA215" s="36"/>
      <c r="AH215" s="48">
        <v>90082201</v>
      </c>
      <c r="AI215" s="86">
        <v>881525</v>
      </c>
      <c r="AJ215" s="86">
        <v>73460</v>
      </c>
      <c r="AK215" t="s">
        <v>688</v>
      </c>
      <c r="AN215" s="15"/>
      <c r="AO215" s="61">
        <f t="shared" si="41"/>
        <v>-197982</v>
      </c>
      <c r="AP215" s="61"/>
      <c r="AQ215" s="61">
        <f t="shared" si="39"/>
        <v>-16500</v>
      </c>
      <c r="AT215">
        <v>502453</v>
      </c>
      <c r="AU215" s="60">
        <f t="shared" si="42"/>
        <v>360732.55070395349</v>
      </c>
      <c r="AV215">
        <f t="shared" si="43"/>
        <v>72147</v>
      </c>
      <c r="AX215">
        <v>25284</v>
      </c>
      <c r="AY215">
        <v>0</v>
      </c>
      <c r="AZ215">
        <v>15288</v>
      </c>
      <c r="BB215" s="60">
        <f t="shared" si="44"/>
        <v>18055.452000000005</v>
      </c>
      <c r="BC215" s="60">
        <f t="shared" si="45"/>
        <v>0</v>
      </c>
      <c r="BD215" s="60">
        <f t="shared" si="46"/>
        <v>10915.699440000004</v>
      </c>
      <c r="BF215">
        <f t="shared" si="47"/>
        <v>3611</v>
      </c>
      <c r="BG215">
        <f t="shared" si="48"/>
        <v>0</v>
      </c>
      <c r="BH215">
        <f t="shared" si="49"/>
        <v>2183</v>
      </c>
    </row>
    <row r="216" spans="1:60" x14ac:dyDescent="0.2">
      <c r="A216">
        <v>90006983</v>
      </c>
      <c r="B216">
        <v>698</v>
      </c>
      <c r="C216" t="s">
        <v>237</v>
      </c>
      <c r="D216" s="61">
        <v>65286</v>
      </c>
      <c r="E216" s="62">
        <v>17872792.761992041</v>
      </c>
      <c r="F216" s="61">
        <v>16341024.103923395</v>
      </c>
      <c r="I216" s="61">
        <v>932298.28860000009</v>
      </c>
      <c r="J216" s="61">
        <v>0</v>
      </c>
      <c r="K216" s="61">
        <v>6555390.4904579995</v>
      </c>
      <c r="M216" s="61">
        <v>12249700.560134042</v>
      </c>
      <c r="O216" s="61">
        <v>5061599.6381251086</v>
      </c>
      <c r="R216" s="60">
        <f t="shared" si="38"/>
        <v>17311300.198259152</v>
      </c>
      <c r="T216" s="61">
        <v>1442608</v>
      </c>
      <c r="Z216" s="63">
        <f t="shared" si="40"/>
        <v>16014412.198259152</v>
      </c>
      <c r="AA216" s="36"/>
      <c r="AH216" s="48">
        <v>90080911</v>
      </c>
      <c r="AI216" s="86">
        <v>579174</v>
      </c>
      <c r="AJ216" s="86">
        <v>48263</v>
      </c>
      <c r="AK216" t="s">
        <v>689</v>
      </c>
      <c r="AN216" s="15"/>
      <c r="AO216" s="61">
        <f t="shared" si="41"/>
        <v>-1296888</v>
      </c>
      <c r="AP216" s="61"/>
      <c r="AQ216" s="61">
        <f t="shared" si="39"/>
        <v>-108085</v>
      </c>
      <c r="AT216">
        <v>10365621</v>
      </c>
      <c r="AU216" s="60">
        <f t="shared" si="42"/>
        <v>7507171.761992041</v>
      </c>
      <c r="AV216">
        <f t="shared" si="43"/>
        <v>1501434</v>
      </c>
      <c r="AX216">
        <v>543844</v>
      </c>
      <c r="AY216">
        <v>0</v>
      </c>
      <c r="AZ216">
        <v>3823981</v>
      </c>
      <c r="BB216" s="60">
        <f t="shared" si="44"/>
        <v>388454.28860000009</v>
      </c>
      <c r="BC216" s="60">
        <f t="shared" si="45"/>
        <v>0</v>
      </c>
      <c r="BD216" s="60">
        <f t="shared" si="46"/>
        <v>2731409.4904579995</v>
      </c>
      <c r="BF216">
        <f t="shared" si="47"/>
        <v>77691</v>
      </c>
      <c r="BG216">
        <f t="shared" si="48"/>
        <v>0</v>
      </c>
      <c r="BH216">
        <f t="shared" si="49"/>
        <v>546282</v>
      </c>
    </row>
    <row r="217" spans="1:60" x14ac:dyDescent="0.2">
      <c r="A217">
        <v>90007003</v>
      </c>
      <c r="B217">
        <v>700</v>
      </c>
      <c r="C217" t="s">
        <v>238</v>
      </c>
      <c r="D217" s="61">
        <v>4758</v>
      </c>
      <c r="E217" s="62">
        <v>2113196.0495227529</v>
      </c>
      <c r="F217" s="61">
        <v>762694.67328342842</v>
      </c>
      <c r="I217" s="61">
        <v>130101.70110000002</v>
      </c>
      <c r="J217" s="61">
        <v>0</v>
      </c>
      <c r="K217" s="61">
        <v>163623.10032</v>
      </c>
      <c r="M217" s="61">
        <v>2079674.6503027529</v>
      </c>
      <c r="O217" s="61">
        <v>483683.03751327883</v>
      </c>
      <c r="R217" s="60">
        <f t="shared" si="38"/>
        <v>2563357.6878160317</v>
      </c>
      <c r="T217" s="61">
        <v>213613</v>
      </c>
      <c r="Z217" s="63">
        <f t="shared" si="40"/>
        <v>1554292.6878160317</v>
      </c>
      <c r="AA217" s="36"/>
      <c r="AH217" s="48">
        <v>90034021</v>
      </c>
      <c r="AI217" s="86">
        <v>3718847</v>
      </c>
      <c r="AJ217" s="86">
        <v>309903</v>
      </c>
      <c r="AK217" t="s">
        <v>690</v>
      </c>
      <c r="AN217" s="15"/>
      <c r="AO217" s="61">
        <f t="shared" si="41"/>
        <v>-1009065</v>
      </c>
      <c r="AP217" s="61"/>
      <c r="AQ217" s="61">
        <f t="shared" si="39"/>
        <v>-84091</v>
      </c>
      <c r="AT217">
        <v>1228311</v>
      </c>
      <c r="AU217" s="60">
        <f t="shared" si="42"/>
        <v>884885.04952275287</v>
      </c>
      <c r="AV217">
        <f t="shared" si="43"/>
        <v>176977</v>
      </c>
      <c r="AX217">
        <v>75894</v>
      </c>
      <c r="AY217">
        <v>0</v>
      </c>
      <c r="AZ217">
        <v>95445</v>
      </c>
      <c r="BB217" s="60">
        <f t="shared" si="44"/>
        <v>54207.70110000002</v>
      </c>
      <c r="BC217" s="60">
        <f t="shared" si="45"/>
        <v>0</v>
      </c>
      <c r="BD217" s="60">
        <f t="shared" si="46"/>
        <v>68178.100319999998</v>
      </c>
      <c r="BF217">
        <f t="shared" si="47"/>
        <v>10842</v>
      </c>
      <c r="BG217">
        <f t="shared" si="48"/>
        <v>0</v>
      </c>
      <c r="BH217">
        <f t="shared" si="49"/>
        <v>13636</v>
      </c>
    </row>
    <row r="218" spans="1:60" x14ac:dyDescent="0.2">
      <c r="A218">
        <v>90007023</v>
      </c>
      <c r="B218">
        <v>702</v>
      </c>
      <c r="C218" t="s">
        <v>239</v>
      </c>
      <c r="D218" s="61">
        <v>4124</v>
      </c>
      <c r="E218" s="62">
        <v>2642735.5564538622</v>
      </c>
      <c r="F218" s="61">
        <v>1250068.6094061672</v>
      </c>
      <c r="I218" s="61">
        <v>106765.07310000001</v>
      </c>
      <c r="J218" s="61">
        <v>0</v>
      </c>
      <c r="K218" s="61">
        <v>97763.80230000001</v>
      </c>
      <c r="M218" s="61">
        <v>2651736.8272538623</v>
      </c>
      <c r="O218" s="61">
        <v>619531.93551567639</v>
      </c>
      <c r="R218" s="60">
        <f t="shared" si="38"/>
        <v>3271268.7627695389</v>
      </c>
      <c r="T218" s="61">
        <v>272606</v>
      </c>
      <c r="Z218" s="63">
        <f t="shared" si="40"/>
        <v>2439447.7627695389</v>
      </c>
      <c r="AA218" s="36"/>
      <c r="AH218" s="48">
        <v>90019671</v>
      </c>
      <c r="AI218" s="86">
        <v>924827</v>
      </c>
      <c r="AJ218" s="86">
        <v>77068</v>
      </c>
      <c r="AK218" t="s">
        <v>691</v>
      </c>
      <c r="AN218" s="15"/>
      <c r="AO218" s="61">
        <f t="shared" si="41"/>
        <v>-831821</v>
      </c>
      <c r="AP218" s="61"/>
      <c r="AQ218" s="61">
        <f t="shared" si="39"/>
        <v>-69321</v>
      </c>
      <c r="AT218">
        <v>1537795</v>
      </c>
      <c r="AU218" s="60">
        <f t="shared" si="42"/>
        <v>1104940.5564538622</v>
      </c>
      <c r="AV218">
        <f t="shared" si="43"/>
        <v>220988</v>
      </c>
      <c r="AX218">
        <v>62279</v>
      </c>
      <c r="AY218">
        <v>0</v>
      </c>
      <c r="AZ218">
        <v>57029</v>
      </c>
      <c r="BB218" s="60">
        <f t="shared" si="44"/>
        <v>44486.073100000009</v>
      </c>
      <c r="BC218" s="60">
        <f t="shared" si="45"/>
        <v>0</v>
      </c>
      <c r="BD218" s="60">
        <f t="shared" si="46"/>
        <v>40734.80230000001</v>
      </c>
      <c r="BF218">
        <f t="shared" si="47"/>
        <v>8897</v>
      </c>
      <c r="BG218">
        <f t="shared" si="48"/>
        <v>0</v>
      </c>
      <c r="BH218">
        <f t="shared" si="49"/>
        <v>8147</v>
      </c>
    </row>
    <row r="219" spans="1:60" x14ac:dyDescent="0.2">
      <c r="A219">
        <v>90007043</v>
      </c>
      <c r="B219">
        <v>704</v>
      </c>
      <c r="C219" t="s">
        <v>240</v>
      </c>
      <c r="D219" s="61">
        <v>6436</v>
      </c>
      <c r="E219" s="62">
        <v>6061534.0822962448</v>
      </c>
      <c r="F219" s="61">
        <v>1141622.431121482</v>
      </c>
      <c r="I219" s="61">
        <v>401890.07220000005</v>
      </c>
      <c r="J219" s="61">
        <v>0</v>
      </c>
      <c r="K219" s="61">
        <v>299909.00783999998</v>
      </c>
      <c r="M219" s="61">
        <v>6163515.146656245</v>
      </c>
      <c r="O219" s="61">
        <v>437582.01981962851</v>
      </c>
      <c r="R219" s="60">
        <f t="shared" si="38"/>
        <v>6601097.1664758734</v>
      </c>
      <c r="T219" s="61">
        <v>550091</v>
      </c>
      <c r="Z219" s="63">
        <f t="shared" si="40"/>
        <v>5433337.1664758734</v>
      </c>
      <c r="AA219" s="36"/>
      <c r="AH219" s="48">
        <v>90010941</v>
      </c>
      <c r="AI219" s="86">
        <v>853711</v>
      </c>
      <c r="AJ219" s="86">
        <v>71142</v>
      </c>
      <c r="AK219" t="s">
        <v>692</v>
      </c>
      <c r="AN219" s="15"/>
      <c r="AO219" s="61">
        <f t="shared" si="41"/>
        <v>-1167760</v>
      </c>
      <c r="AP219" s="61"/>
      <c r="AQ219" s="61">
        <f t="shared" si="39"/>
        <v>-97315</v>
      </c>
      <c r="AT219">
        <v>3529960</v>
      </c>
      <c r="AU219" s="60">
        <f t="shared" si="42"/>
        <v>2531574.0822962448</v>
      </c>
      <c r="AV219">
        <f t="shared" si="43"/>
        <v>506315</v>
      </c>
      <c r="AX219">
        <v>234437</v>
      </c>
      <c r="AY219">
        <v>0</v>
      </c>
      <c r="AZ219">
        <v>174944</v>
      </c>
      <c r="BB219" s="60">
        <f t="shared" si="44"/>
        <v>167453.07220000005</v>
      </c>
      <c r="BC219" s="60">
        <f t="shared" si="45"/>
        <v>0</v>
      </c>
      <c r="BD219" s="60">
        <f t="shared" si="46"/>
        <v>124965.00783999998</v>
      </c>
      <c r="BF219">
        <f t="shared" si="47"/>
        <v>33491</v>
      </c>
      <c r="BG219">
        <f t="shared" si="48"/>
        <v>0</v>
      </c>
      <c r="BH219">
        <f t="shared" si="49"/>
        <v>24993</v>
      </c>
    </row>
    <row r="220" spans="1:60" x14ac:dyDescent="0.2">
      <c r="A220">
        <v>90007073</v>
      </c>
      <c r="B220">
        <v>707</v>
      </c>
      <c r="C220" t="s">
        <v>241</v>
      </c>
      <c r="D220" s="61">
        <v>1902</v>
      </c>
      <c r="E220" s="62">
        <v>1210917.5029572754</v>
      </c>
      <c r="F220" s="61">
        <v>1305692.7568719622</v>
      </c>
      <c r="I220" s="61">
        <v>16669.02</v>
      </c>
      <c r="J220" s="61">
        <v>0</v>
      </c>
      <c r="K220" s="61">
        <v>51673.962</v>
      </c>
      <c r="M220" s="61">
        <v>1175912.5609572753</v>
      </c>
      <c r="O220" s="61">
        <v>412818.45687421074</v>
      </c>
      <c r="R220" s="60">
        <f t="shared" si="38"/>
        <v>1588731.0178314862</v>
      </c>
      <c r="T220" s="61">
        <v>132394</v>
      </c>
      <c r="Z220" s="63">
        <f t="shared" si="40"/>
        <v>1040970.0178314862</v>
      </c>
      <c r="AA220" s="36"/>
      <c r="AH220" s="48">
        <v>90019231</v>
      </c>
      <c r="AI220" s="86">
        <v>1534965</v>
      </c>
      <c r="AJ220" s="86">
        <v>127913</v>
      </c>
      <c r="AK220" t="s">
        <v>693</v>
      </c>
      <c r="AN220" s="15"/>
      <c r="AO220" s="61">
        <f t="shared" si="41"/>
        <v>-547761</v>
      </c>
      <c r="AP220" s="61"/>
      <c r="AQ220" s="61">
        <f t="shared" si="39"/>
        <v>-45647</v>
      </c>
      <c r="AT220">
        <v>704613</v>
      </c>
      <c r="AU220" s="60">
        <f t="shared" si="42"/>
        <v>506304.50295727537</v>
      </c>
      <c r="AV220">
        <f t="shared" si="43"/>
        <v>101261</v>
      </c>
      <c r="AX220">
        <v>9723</v>
      </c>
      <c r="AY220">
        <v>0</v>
      </c>
      <c r="AZ220">
        <v>30142</v>
      </c>
      <c r="BB220" s="60">
        <f t="shared" si="44"/>
        <v>6946.02</v>
      </c>
      <c r="BC220" s="60">
        <f t="shared" si="45"/>
        <v>0</v>
      </c>
      <c r="BD220" s="60">
        <f t="shared" si="46"/>
        <v>21531.962</v>
      </c>
      <c r="BF220">
        <f t="shared" si="47"/>
        <v>1389</v>
      </c>
      <c r="BG220">
        <f t="shared" si="48"/>
        <v>0</v>
      </c>
      <c r="BH220">
        <f t="shared" si="49"/>
        <v>4306</v>
      </c>
    </row>
    <row r="221" spans="1:60" x14ac:dyDescent="0.2">
      <c r="A221">
        <v>90007103</v>
      </c>
      <c r="B221">
        <v>710</v>
      </c>
      <c r="C221" t="s">
        <v>242</v>
      </c>
      <c r="D221" s="61">
        <v>27209</v>
      </c>
      <c r="E221" s="62">
        <v>17013341.658669971</v>
      </c>
      <c r="F221" s="61">
        <v>7243268.0881924732</v>
      </c>
      <c r="I221" s="61">
        <v>440395.50840000011</v>
      </c>
      <c r="J221" s="61">
        <v>0</v>
      </c>
      <c r="K221" s="61">
        <v>1634088.200679</v>
      </c>
      <c r="M221" s="61">
        <v>15819648.966390971</v>
      </c>
      <c r="O221" s="61">
        <v>2846578.2898166049</v>
      </c>
      <c r="R221" s="60">
        <f t="shared" si="38"/>
        <v>18666227.256207578</v>
      </c>
      <c r="T221" s="61">
        <v>1555519</v>
      </c>
      <c r="Z221" s="63">
        <f t="shared" si="40"/>
        <v>18679261.256207578</v>
      </c>
      <c r="AA221" s="36"/>
      <c r="AH221" s="48">
        <v>90016821</v>
      </c>
      <c r="AI221" s="86">
        <v>440025</v>
      </c>
      <c r="AJ221" s="86">
        <v>36668</v>
      </c>
      <c r="AK221" t="s">
        <v>694</v>
      </c>
      <c r="AN221" s="15"/>
      <c r="AO221" s="61">
        <f t="shared" si="41"/>
        <v>13034</v>
      </c>
      <c r="AP221" s="61"/>
      <c r="AQ221" s="61">
        <f t="shared" si="39"/>
        <v>1082</v>
      </c>
      <c r="AT221">
        <v>9899372</v>
      </c>
      <c r="AU221" s="60">
        <f t="shared" si="42"/>
        <v>7113969.6586699709</v>
      </c>
      <c r="AV221">
        <f t="shared" si="43"/>
        <v>1422794</v>
      </c>
      <c r="AX221">
        <v>256900</v>
      </c>
      <c r="AY221">
        <v>0</v>
      </c>
      <c r="AZ221">
        <v>953218</v>
      </c>
      <c r="BB221" s="60">
        <f t="shared" si="44"/>
        <v>183495.50840000011</v>
      </c>
      <c r="BC221" s="60">
        <f t="shared" si="45"/>
        <v>0</v>
      </c>
      <c r="BD221" s="60">
        <f t="shared" si="46"/>
        <v>680870.200679</v>
      </c>
      <c r="BF221">
        <f t="shared" si="47"/>
        <v>36699</v>
      </c>
      <c r="BG221">
        <f t="shared" si="48"/>
        <v>0</v>
      </c>
      <c r="BH221">
        <f t="shared" si="49"/>
        <v>136174</v>
      </c>
    </row>
    <row r="222" spans="1:60" x14ac:dyDescent="0.2">
      <c r="A222">
        <v>90007293</v>
      </c>
      <c r="B222">
        <v>729</v>
      </c>
      <c r="C222" t="s">
        <v>243</v>
      </c>
      <c r="D222" s="61">
        <v>8847</v>
      </c>
      <c r="E222" s="62">
        <v>6560577.9850233011</v>
      </c>
      <c r="F222" s="61">
        <v>4807273.1070091445</v>
      </c>
      <c r="I222" s="61">
        <v>240117.23310000001</v>
      </c>
      <c r="J222" s="61">
        <v>0</v>
      </c>
      <c r="K222" s="61">
        <v>162939.67050000001</v>
      </c>
      <c r="M222" s="61">
        <v>6637755.5476233009</v>
      </c>
      <c r="O222" s="61">
        <v>1303526.3191141104</v>
      </c>
      <c r="R222" s="60">
        <f t="shared" si="38"/>
        <v>7941281.8667374114</v>
      </c>
      <c r="T222" s="61">
        <v>661773</v>
      </c>
      <c r="Z222" s="63">
        <f t="shared" si="40"/>
        <v>8910725.8667374104</v>
      </c>
      <c r="AA222" s="36"/>
      <c r="AH222" s="48">
        <v>90081281</v>
      </c>
      <c r="AI222" s="86">
        <v>68830</v>
      </c>
      <c r="AJ222" s="86">
        <v>5735</v>
      </c>
      <c r="AK222" t="s">
        <v>695</v>
      </c>
      <c r="AN222" s="15"/>
      <c r="AO222" s="61">
        <f t="shared" si="41"/>
        <v>969444</v>
      </c>
      <c r="AP222" s="61"/>
      <c r="AQ222" s="61">
        <f t="shared" si="39"/>
        <v>80782</v>
      </c>
      <c r="AT222">
        <v>3818850</v>
      </c>
      <c r="AU222" s="60">
        <f t="shared" si="42"/>
        <v>2741727.9850233011</v>
      </c>
      <c r="AV222">
        <f t="shared" si="43"/>
        <v>548346</v>
      </c>
      <c r="AX222">
        <v>140070</v>
      </c>
      <c r="AY222">
        <v>0</v>
      </c>
      <c r="AZ222">
        <v>95046</v>
      </c>
      <c r="BB222" s="60">
        <f t="shared" si="44"/>
        <v>100047.23310000001</v>
      </c>
      <c r="BC222" s="60">
        <f t="shared" si="45"/>
        <v>0</v>
      </c>
      <c r="BD222" s="60">
        <f t="shared" si="46"/>
        <v>67893.670500000007</v>
      </c>
      <c r="BF222">
        <f t="shared" si="47"/>
        <v>20009</v>
      </c>
      <c r="BG222">
        <f t="shared" si="48"/>
        <v>0</v>
      </c>
      <c r="BH222">
        <f t="shared" si="49"/>
        <v>13579</v>
      </c>
    </row>
    <row r="223" spans="1:60" x14ac:dyDescent="0.2">
      <c r="A223">
        <v>90007323</v>
      </c>
      <c r="B223">
        <v>732</v>
      </c>
      <c r="C223" t="s">
        <v>244</v>
      </c>
      <c r="D223" s="61">
        <v>3344</v>
      </c>
      <c r="E223" s="62">
        <v>4071795.6167157162</v>
      </c>
      <c r="F223" s="61">
        <v>1426541.8709813163</v>
      </c>
      <c r="I223" s="61">
        <v>16669.02</v>
      </c>
      <c r="J223" s="61">
        <v>0</v>
      </c>
      <c r="K223" s="61">
        <v>105098.17110000001</v>
      </c>
      <c r="M223" s="61">
        <v>3983366.4656157163</v>
      </c>
      <c r="O223" s="61">
        <v>513426.55455859797</v>
      </c>
      <c r="R223" s="60">
        <f t="shared" si="38"/>
        <v>4496793.0201743143</v>
      </c>
      <c r="T223" s="61">
        <v>374733</v>
      </c>
      <c r="Z223" s="63">
        <f t="shared" si="40"/>
        <v>4747127.0201743143</v>
      </c>
      <c r="AA223" s="36"/>
      <c r="AH223" s="48">
        <v>90082221</v>
      </c>
      <c r="AI223" s="86">
        <v>508484</v>
      </c>
      <c r="AJ223" s="86">
        <v>42373</v>
      </c>
      <c r="AK223" t="s">
        <v>696</v>
      </c>
      <c r="AN223" s="15"/>
      <c r="AO223" s="61">
        <f t="shared" si="41"/>
        <v>250334</v>
      </c>
      <c r="AP223" s="61"/>
      <c r="AQ223" s="61">
        <f t="shared" si="39"/>
        <v>20859</v>
      </c>
      <c r="AT223">
        <v>2372132</v>
      </c>
      <c r="AU223" s="60">
        <f t="shared" si="42"/>
        <v>1699663.6167157162</v>
      </c>
      <c r="AV223">
        <f t="shared" si="43"/>
        <v>339933</v>
      </c>
      <c r="AX223">
        <v>9723</v>
      </c>
      <c r="AY223">
        <v>0</v>
      </c>
      <c r="AZ223">
        <v>61306</v>
      </c>
      <c r="BB223" s="60">
        <f t="shared" si="44"/>
        <v>6946.02</v>
      </c>
      <c r="BC223" s="60">
        <f t="shared" si="45"/>
        <v>0</v>
      </c>
      <c r="BD223" s="60">
        <f t="shared" si="46"/>
        <v>43792.171100000007</v>
      </c>
      <c r="BF223">
        <f t="shared" si="47"/>
        <v>1389</v>
      </c>
      <c r="BG223">
        <f t="shared" si="48"/>
        <v>0</v>
      </c>
      <c r="BH223">
        <f t="shared" si="49"/>
        <v>8758</v>
      </c>
    </row>
    <row r="224" spans="1:60" x14ac:dyDescent="0.2">
      <c r="A224">
        <v>90007343</v>
      </c>
      <c r="B224">
        <v>734</v>
      </c>
      <c r="C224" t="s">
        <v>245</v>
      </c>
      <c r="D224" s="61">
        <v>51100</v>
      </c>
      <c r="E224" s="62">
        <v>25747871.85037709</v>
      </c>
      <c r="F224" s="61">
        <v>13848009.268036274</v>
      </c>
      <c r="I224" s="61">
        <v>790694.9637000002</v>
      </c>
      <c r="J224" s="61">
        <v>0</v>
      </c>
      <c r="K224" s="61">
        <v>1409426.4829230001</v>
      </c>
      <c r="M224" s="61">
        <v>25129140.331154089</v>
      </c>
      <c r="O224" s="61">
        <v>6083757.7269617617</v>
      </c>
      <c r="R224" s="60">
        <f t="shared" si="38"/>
        <v>31212898.058115851</v>
      </c>
      <c r="T224" s="61">
        <v>2601075</v>
      </c>
      <c r="Z224" s="63">
        <f t="shared" si="40"/>
        <v>30942437.058115851</v>
      </c>
      <c r="AA224" s="36"/>
      <c r="AH224" s="48">
        <v>90032731</v>
      </c>
      <c r="AI224" s="86">
        <v>756155</v>
      </c>
      <c r="AJ224" s="86">
        <v>63010</v>
      </c>
      <c r="AK224" t="s">
        <v>697</v>
      </c>
      <c r="AN224" s="15"/>
      <c r="AO224" s="61">
        <f t="shared" si="41"/>
        <v>-270461</v>
      </c>
      <c r="AP224" s="61"/>
      <c r="AQ224" s="61">
        <f t="shared" si="39"/>
        <v>-22544</v>
      </c>
      <c r="AT224">
        <v>14972496</v>
      </c>
      <c r="AU224" s="60">
        <f t="shared" si="42"/>
        <v>10775375.85037709</v>
      </c>
      <c r="AV224">
        <f t="shared" si="43"/>
        <v>2155075</v>
      </c>
      <c r="AX224">
        <v>461237</v>
      </c>
      <c r="AY224">
        <v>0</v>
      </c>
      <c r="AZ224">
        <v>822164</v>
      </c>
      <c r="BB224" s="60">
        <f t="shared" si="44"/>
        <v>329457.9637000002</v>
      </c>
      <c r="BC224" s="60">
        <f t="shared" si="45"/>
        <v>0</v>
      </c>
      <c r="BD224" s="60">
        <f t="shared" si="46"/>
        <v>587262.48292300012</v>
      </c>
      <c r="BF224">
        <f t="shared" si="47"/>
        <v>65892</v>
      </c>
      <c r="BG224">
        <f t="shared" si="48"/>
        <v>0</v>
      </c>
      <c r="BH224">
        <f t="shared" si="49"/>
        <v>117452</v>
      </c>
    </row>
    <row r="225" spans="1:60" x14ac:dyDescent="0.2">
      <c r="A225">
        <v>90007383</v>
      </c>
      <c r="B225">
        <v>738</v>
      </c>
      <c r="C225" t="s">
        <v>246</v>
      </c>
      <c r="D225" s="61">
        <v>2974</v>
      </c>
      <c r="E225" s="62">
        <v>2075436.1032223934</v>
      </c>
      <c r="F225" s="61">
        <v>726859.34835791972</v>
      </c>
      <c r="I225" s="61">
        <v>365051.538</v>
      </c>
      <c r="J225" s="61">
        <v>0</v>
      </c>
      <c r="K225" s="61">
        <v>213088.41717000003</v>
      </c>
      <c r="M225" s="61">
        <v>2227399.2240523933</v>
      </c>
      <c r="O225" s="61">
        <v>419964.91087449557</v>
      </c>
      <c r="R225" s="60">
        <f t="shared" si="38"/>
        <v>2647364.1349268891</v>
      </c>
      <c r="T225" s="61">
        <v>220614</v>
      </c>
      <c r="Z225" s="63">
        <f t="shared" si="40"/>
        <v>2246346.1349268891</v>
      </c>
      <c r="AA225" s="36"/>
      <c r="AH225" s="48">
        <v>90023451</v>
      </c>
      <c r="AI225" s="86">
        <v>731791</v>
      </c>
      <c r="AJ225" s="86">
        <v>60982</v>
      </c>
      <c r="AK225" t="s">
        <v>698</v>
      </c>
      <c r="AN225" s="15"/>
      <c r="AO225" s="61">
        <f t="shared" si="41"/>
        <v>-401018</v>
      </c>
      <c r="AP225" s="61"/>
      <c r="AQ225" s="61">
        <f t="shared" si="39"/>
        <v>-33420</v>
      </c>
      <c r="AT225">
        <v>1207927</v>
      </c>
      <c r="AU225" s="60">
        <f t="shared" si="42"/>
        <v>867509.10322239343</v>
      </c>
      <c r="AV225">
        <f t="shared" si="43"/>
        <v>173502</v>
      </c>
      <c r="AX225">
        <v>212947</v>
      </c>
      <c r="AY225">
        <v>0</v>
      </c>
      <c r="AZ225">
        <v>124299</v>
      </c>
      <c r="BB225" s="60">
        <f t="shared" si="44"/>
        <v>152104.538</v>
      </c>
      <c r="BC225" s="60">
        <f t="shared" si="45"/>
        <v>0</v>
      </c>
      <c r="BD225" s="60">
        <f t="shared" si="46"/>
        <v>88789.41717000003</v>
      </c>
      <c r="BF225">
        <f t="shared" si="47"/>
        <v>30421</v>
      </c>
      <c r="BG225">
        <f t="shared" si="48"/>
        <v>0</v>
      </c>
      <c r="BH225">
        <f t="shared" si="49"/>
        <v>17758</v>
      </c>
    </row>
    <row r="226" spans="1:60" x14ac:dyDescent="0.2">
      <c r="A226">
        <v>90007393</v>
      </c>
      <c r="B226">
        <v>739</v>
      </c>
      <c r="C226" t="s">
        <v>247</v>
      </c>
      <c r="D226" s="61">
        <v>3216</v>
      </c>
      <c r="E226" s="62">
        <v>3515428.5022227191</v>
      </c>
      <c r="F226" s="61">
        <v>1206480.0356632168</v>
      </c>
      <c r="I226" s="61">
        <v>123600.78329999998</v>
      </c>
      <c r="J226" s="61">
        <v>0</v>
      </c>
      <c r="K226" s="61">
        <v>37580.305590000004</v>
      </c>
      <c r="M226" s="61">
        <v>3601448.9799327189</v>
      </c>
      <c r="O226" s="61">
        <v>530540.08029631968</v>
      </c>
      <c r="R226" s="60">
        <f t="shared" si="38"/>
        <v>4131989.0602290388</v>
      </c>
      <c r="T226" s="61">
        <v>344332</v>
      </c>
      <c r="Z226" s="63">
        <f t="shared" si="40"/>
        <v>4586441.0602290388</v>
      </c>
      <c r="AA226" s="36"/>
      <c r="AH226" s="48">
        <v>90020261</v>
      </c>
      <c r="AI226" s="86">
        <v>1000501</v>
      </c>
      <c r="AJ226" s="86">
        <v>83374</v>
      </c>
      <c r="AK226" t="s">
        <v>699</v>
      </c>
      <c r="AN226" s="15"/>
      <c r="AO226" s="61">
        <f t="shared" si="41"/>
        <v>454452</v>
      </c>
      <c r="AP226" s="61"/>
      <c r="AQ226" s="61">
        <f t="shared" si="39"/>
        <v>37869</v>
      </c>
      <c r="AT226">
        <v>2047703</v>
      </c>
      <c r="AU226" s="60">
        <f t="shared" si="42"/>
        <v>1467725.5022227191</v>
      </c>
      <c r="AV226">
        <f t="shared" si="43"/>
        <v>293545</v>
      </c>
      <c r="AX226">
        <v>72100</v>
      </c>
      <c r="AY226">
        <v>0</v>
      </c>
      <c r="AZ226">
        <v>21924</v>
      </c>
      <c r="BB226" s="60">
        <f t="shared" si="44"/>
        <v>51500.783299999981</v>
      </c>
      <c r="BC226" s="60">
        <f t="shared" si="45"/>
        <v>0</v>
      </c>
      <c r="BD226" s="60">
        <f t="shared" si="46"/>
        <v>15656.305590000004</v>
      </c>
      <c r="BF226">
        <f t="shared" si="47"/>
        <v>10300</v>
      </c>
      <c r="BG226">
        <f t="shared" si="48"/>
        <v>0</v>
      </c>
      <c r="BH226">
        <f t="shared" si="49"/>
        <v>3131</v>
      </c>
    </row>
    <row r="227" spans="1:60" x14ac:dyDescent="0.2">
      <c r="A227">
        <v>90007403</v>
      </c>
      <c r="B227">
        <v>740</v>
      </c>
      <c r="C227" t="s">
        <v>248</v>
      </c>
      <c r="D227" s="61">
        <v>31843</v>
      </c>
      <c r="E227" s="62">
        <v>4265035.5665167151</v>
      </c>
      <c r="F227" s="61">
        <v>9053226.0057063587</v>
      </c>
      <c r="I227" s="61">
        <v>462315.26970000006</v>
      </c>
      <c r="J227" s="61">
        <v>0</v>
      </c>
      <c r="K227" s="61">
        <v>824691.42999000032</v>
      </c>
      <c r="M227" s="61">
        <v>3902659.4062267151</v>
      </c>
      <c r="O227" s="61">
        <v>3846490.0044444976</v>
      </c>
      <c r="R227" s="60">
        <f t="shared" si="38"/>
        <v>7749149.4106712127</v>
      </c>
      <c r="T227" s="61">
        <v>645762</v>
      </c>
      <c r="Z227" s="63">
        <f t="shared" si="40"/>
        <v>7324032.4106712127</v>
      </c>
      <c r="AA227" s="36"/>
      <c r="AH227" s="48">
        <v>90029811</v>
      </c>
      <c r="AI227" s="86">
        <v>354507</v>
      </c>
      <c r="AJ227" s="86">
        <v>29542</v>
      </c>
      <c r="AK227" t="s">
        <v>700</v>
      </c>
      <c r="AN227" s="15"/>
      <c r="AO227" s="61">
        <f t="shared" si="41"/>
        <v>-425117</v>
      </c>
      <c r="AP227" s="61"/>
      <c r="AQ227" s="61">
        <f t="shared" si="39"/>
        <v>-24422</v>
      </c>
      <c r="AT227">
        <v>2458589</v>
      </c>
      <c r="AU227" s="60">
        <f t="shared" si="42"/>
        <v>1806446.5665167151</v>
      </c>
      <c r="AV227">
        <f t="shared" si="43"/>
        <v>361289</v>
      </c>
      <c r="AX227">
        <v>269682</v>
      </c>
      <c r="AY227">
        <v>0</v>
      </c>
      <c r="AZ227">
        <v>481068</v>
      </c>
      <c r="BB227" s="60">
        <f t="shared" si="44"/>
        <v>192633.26970000006</v>
      </c>
      <c r="BC227" s="60">
        <f t="shared" si="45"/>
        <v>0</v>
      </c>
      <c r="BD227" s="60">
        <f t="shared" si="46"/>
        <v>343623.42999000032</v>
      </c>
      <c r="BF227">
        <f t="shared" si="47"/>
        <v>38527</v>
      </c>
      <c r="BG227">
        <f t="shared" si="48"/>
        <v>0</v>
      </c>
      <c r="BH227">
        <f t="shared" si="49"/>
        <v>68725</v>
      </c>
    </row>
    <row r="228" spans="1:60" x14ac:dyDescent="0.2">
      <c r="A228">
        <v>90007423</v>
      </c>
      <c r="B228">
        <v>742</v>
      </c>
      <c r="C228" t="s">
        <v>249</v>
      </c>
      <c r="D228" s="61">
        <v>978</v>
      </c>
      <c r="E228" s="62">
        <v>1341324.3856412871</v>
      </c>
      <c r="F228" s="61">
        <v>38760.032764208139</v>
      </c>
      <c r="I228" s="61">
        <v>38338.745999999999</v>
      </c>
      <c r="J228" s="61">
        <v>0</v>
      </c>
      <c r="K228" s="61">
        <v>5084.0510999999997</v>
      </c>
      <c r="M228" s="61">
        <v>1374579.0805412871</v>
      </c>
      <c r="O228" s="61">
        <v>163226.45781202536</v>
      </c>
      <c r="R228" s="60">
        <f t="shared" si="38"/>
        <v>1537805.5383533125</v>
      </c>
      <c r="T228" s="61">
        <v>128150</v>
      </c>
      <c r="Z228" s="63">
        <f t="shared" si="40"/>
        <v>2000537.5383533125</v>
      </c>
      <c r="AA228" s="36"/>
      <c r="AH228" s="48">
        <v>90099041</v>
      </c>
      <c r="AI228" s="86">
        <v>4058555</v>
      </c>
      <c r="AJ228" s="86">
        <v>338212</v>
      </c>
      <c r="AK228" t="s">
        <v>701</v>
      </c>
      <c r="AN228" s="15"/>
      <c r="AO228" s="61">
        <f t="shared" si="41"/>
        <v>462732</v>
      </c>
      <c r="AP228" s="61"/>
      <c r="AQ228" s="61">
        <f t="shared" si="39"/>
        <v>38558</v>
      </c>
      <c r="AT228">
        <v>781536</v>
      </c>
      <c r="AU228" s="60">
        <f t="shared" si="42"/>
        <v>559788.38564128708</v>
      </c>
      <c r="AV228">
        <f t="shared" si="43"/>
        <v>111958</v>
      </c>
      <c r="AX228">
        <v>22365</v>
      </c>
      <c r="AY228">
        <v>0</v>
      </c>
      <c r="AZ228">
        <v>2968</v>
      </c>
      <c r="BB228" s="60">
        <f t="shared" si="44"/>
        <v>15973.745999999999</v>
      </c>
      <c r="BC228" s="60">
        <f t="shared" si="45"/>
        <v>0</v>
      </c>
      <c r="BD228" s="60">
        <f t="shared" si="46"/>
        <v>2116.0510999999997</v>
      </c>
      <c r="BF228">
        <f t="shared" si="47"/>
        <v>3195</v>
      </c>
      <c r="BG228">
        <f t="shared" si="48"/>
        <v>0</v>
      </c>
      <c r="BH228">
        <f t="shared" si="49"/>
        <v>423</v>
      </c>
    </row>
    <row r="229" spans="1:60" x14ac:dyDescent="0.2">
      <c r="A229">
        <v>90007433</v>
      </c>
      <c r="B229">
        <v>743</v>
      </c>
      <c r="C229" t="s">
        <v>250</v>
      </c>
      <c r="D229" s="61">
        <v>66160</v>
      </c>
      <c r="E229" s="62">
        <v>27949661.774551108</v>
      </c>
      <c r="F229" s="61">
        <v>11802258.923457041</v>
      </c>
      <c r="I229" s="61">
        <v>1609560.5712000004</v>
      </c>
      <c r="J229" s="61">
        <v>0</v>
      </c>
      <c r="K229" s="61">
        <v>1579889.7156000005</v>
      </c>
      <c r="M229" s="61">
        <v>27979332.630151108</v>
      </c>
      <c r="O229" s="61">
        <v>4662682.0965382578</v>
      </c>
      <c r="R229" s="60">
        <f t="shared" si="38"/>
        <v>32642014.726689365</v>
      </c>
      <c r="T229" s="61">
        <v>2720168</v>
      </c>
      <c r="Z229" s="63">
        <f t="shared" si="40"/>
        <v>31299474.726689365</v>
      </c>
      <c r="AA229" s="36"/>
      <c r="AH229" s="48">
        <v>90020751</v>
      </c>
      <c r="AI229" s="86">
        <v>668234</v>
      </c>
      <c r="AJ229" s="86">
        <v>55686</v>
      </c>
      <c r="AK229" t="s">
        <v>702</v>
      </c>
      <c r="AN229" s="15"/>
      <c r="AO229" s="61">
        <f t="shared" si="41"/>
        <v>-1342540</v>
      </c>
      <c r="AP229" s="61"/>
      <c r="AQ229" s="61">
        <f t="shared" si="39"/>
        <v>-111885</v>
      </c>
      <c r="AT229">
        <v>16242989</v>
      </c>
      <c r="AU229" s="60">
        <f t="shared" si="42"/>
        <v>11706672.774551108</v>
      </c>
      <c r="AV229">
        <f t="shared" si="43"/>
        <v>2341335</v>
      </c>
      <c r="AX229">
        <v>938910</v>
      </c>
      <c r="AY229">
        <v>0</v>
      </c>
      <c r="AZ229">
        <v>921599</v>
      </c>
      <c r="BB229" s="60">
        <f t="shared" si="44"/>
        <v>670650.57120000036</v>
      </c>
      <c r="BC229" s="60">
        <f t="shared" si="45"/>
        <v>0</v>
      </c>
      <c r="BD229" s="60">
        <f t="shared" si="46"/>
        <v>658290.71560000046</v>
      </c>
      <c r="BF229">
        <f t="shared" si="47"/>
        <v>134130</v>
      </c>
      <c r="BG229">
        <f t="shared" si="48"/>
        <v>0</v>
      </c>
      <c r="BH229">
        <f t="shared" si="49"/>
        <v>131658</v>
      </c>
    </row>
    <row r="230" spans="1:60" x14ac:dyDescent="0.2">
      <c r="A230">
        <v>90007463</v>
      </c>
      <c r="B230">
        <v>746</v>
      </c>
      <c r="C230" t="s">
        <v>251</v>
      </c>
      <c r="D230" s="61">
        <v>4713</v>
      </c>
      <c r="E230" s="62">
        <v>7067072.3393891798</v>
      </c>
      <c r="F230" s="61">
        <v>1882438.0258256511</v>
      </c>
      <c r="I230" s="61">
        <v>71760.131099999999</v>
      </c>
      <c r="J230" s="61">
        <v>0</v>
      </c>
      <c r="K230" s="61">
        <v>59591.746499999994</v>
      </c>
      <c r="M230" s="61">
        <v>7079240.7239891803</v>
      </c>
      <c r="O230" s="61">
        <v>611820.37644361949</v>
      </c>
      <c r="R230" s="60">
        <f t="shared" si="38"/>
        <v>7691061.1004328001</v>
      </c>
      <c r="T230" s="61">
        <v>640922</v>
      </c>
      <c r="Z230" s="63">
        <f t="shared" si="40"/>
        <v>8001756.1004328001</v>
      </c>
      <c r="AA230" s="36"/>
      <c r="AH230" s="48">
        <v>90082001</v>
      </c>
      <c r="AI230" s="86">
        <v>2608349</v>
      </c>
      <c r="AJ230" s="86">
        <v>217362</v>
      </c>
      <c r="AK230" t="s">
        <v>703</v>
      </c>
      <c r="AN230" s="15"/>
      <c r="AO230" s="61">
        <f t="shared" si="41"/>
        <v>310695</v>
      </c>
      <c r="AP230" s="61"/>
      <c r="AQ230" s="61">
        <f t="shared" si="39"/>
        <v>25889</v>
      </c>
      <c r="AT230">
        <v>4118114</v>
      </c>
      <c r="AU230" s="60">
        <f t="shared" si="42"/>
        <v>2948958.3393891798</v>
      </c>
      <c r="AV230">
        <f t="shared" si="43"/>
        <v>589792</v>
      </c>
      <c r="AX230">
        <v>41860</v>
      </c>
      <c r="AY230">
        <v>0</v>
      </c>
      <c r="AZ230">
        <v>34762</v>
      </c>
      <c r="BB230" s="60">
        <f t="shared" si="44"/>
        <v>29900.131099999999</v>
      </c>
      <c r="BC230" s="60">
        <f t="shared" si="45"/>
        <v>0</v>
      </c>
      <c r="BD230" s="60">
        <f t="shared" si="46"/>
        <v>24829.746499999994</v>
      </c>
      <c r="BF230">
        <f t="shared" si="47"/>
        <v>5980</v>
      </c>
      <c r="BG230">
        <f t="shared" si="48"/>
        <v>0</v>
      </c>
      <c r="BH230">
        <f t="shared" si="49"/>
        <v>4966</v>
      </c>
    </row>
    <row r="231" spans="1:60" x14ac:dyDescent="0.2">
      <c r="A231">
        <v>90007473</v>
      </c>
      <c r="B231">
        <v>747</v>
      </c>
      <c r="C231" t="s">
        <v>252</v>
      </c>
      <c r="D231" s="61">
        <v>1283</v>
      </c>
      <c r="E231" s="62">
        <v>1588989.2446665983</v>
      </c>
      <c r="F231" s="61">
        <v>601174.76958070428</v>
      </c>
      <c r="I231" s="61">
        <v>168440.44709999999</v>
      </c>
      <c r="J231" s="61">
        <v>0</v>
      </c>
      <c r="K231" s="61">
        <v>110098.87710000001</v>
      </c>
      <c r="M231" s="61">
        <v>1647330.8146665983</v>
      </c>
      <c r="O231" s="61">
        <v>259247.94994994515</v>
      </c>
      <c r="R231" s="60">
        <f t="shared" si="38"/>
        <v>1906578.7646165434</v>
      </c>
      <c r="T231" s="61">
        <v>158882</v>
      </c>
      <c r="Z231" s="63">
        <f t="shared" si="40"/>
        <v>1642848.7646165434</v>
      </c>
      <c r="AA231" s="36"/>
      <c r="AH231" s="48">
        <v>90053431</v>
      </c>
      <c r="AI231" s="86">
        <v>3600271</v>
      </c>
      <c r="AJ231" s="86">
        <v>300022</v>
      </c>
      <c r="AK231" t="s">
        <v>1210</v>
      </c>
      <c r="AN231" s="15"/>
      <c r="AO231" s="61">
        <f t="shared" si="41"/>
        <v>-263730</v>
      </c>
      <c r="AP231" s="61"/>
      <c r="AQ231" s="61">
        <f t="shared" si="39"/>
        <v>-21978</v>
      </c>
      <c r="AT231">
        <v>925729</v>
      </c>
      <c r="AU231" s="60">
        <f t="shared" si="42"/>
        <v>663260.24466659827</v>
      </c>
      <c r="AV231">
        <f t="shared" si="43"/>
        <v>132652</v>
      </c>
      <c r="AX231">
        <v>98259</v>
      </c>
      <c r="AY231">
        <v>0</v>
      </c>
      <c r="AZ231">
        <v>64225</v>
      </c>
      <c r="BB231" s="60">
        <f t="shared" si="44"/>
        <v>70181.44709999999</v>
      </c>
      <c r="BC231" s="60">
        <f t="shared" si="45"/>
        <v>0</v>
      </c>
      <c r="BD231" s="60">
        <f t="shared" si="46"/>
        <v>45873.877100000012</v>
      </c>
      <c r="BF231">
        <f t="shared" si="47"/>
        <v>14036</v>
      </c>
      <c r="BG231">
        <f t="shared" si="48"/>
        <v>0</v>
      </c>
      <c r="BH231">
        <f t="shared" si="49"/>
        <v>9175</v>
      </c>
    </row>
    <row r="232" spans="1:60" x14ac:dyDescent="0.2">
      <c r="A232">
        <v>90007483</v>
      </c>
      <c r="B232">
        <v>748</v>
      </c>
      <c r="C232" t="s">
        <v>253</v>
      </c>
      <c r="D232" s="61">
        <v>4837</v>
      </c>
      <c r="E232" s="62">
        <v>5525330.5207000766</v>
      </c>
      <c r="F232" s="61">
        <v>2457031.2538038758</v>
      </c>
      <c r="I232" s="61">
        <v>251868.89220000003</v>
      </c>
      <c r="J232" s="61">
        <v>0</v>
      </c>
      <c r="K232" s="61">
        <v>77010.872399999993</v>
      </c>
      <c r="M232" s="61">
        <v>5700188.5405000765</v>
      </c>
      <c r="O232" s="61">
        <v>700746.03305935021</v>
      </c>
      <c r="R232" s="60">
        <f t="shared" si="38"/>
        <v>6400934.5735594267</v>
      </c>
      <c r="T232" s="61">
        <v>533411</v>
      </c>
      <c r="Z232" s="63">
        <f t="shared" si="40"/>
        <v>6515506.5735594267</v>
      </c>
      <c r="AA232" s="36"/>
      <c r="AH232" s="48">
        <v>90001801</v>
      </c>
      <c r="AI232" s="86">
        <v>3089216</v>
      </c>
      <c r="AJ232" s="86">
        <v>257434</v>
      </c>
      <c r="AK232" t="s">
        <v>704</v>
      </c>
      <c r="AN232" s="15"/>
      <c r="AO232" s="61">
        <f t="shared" si="41"/>
        <v>114572</v>
      </c>
      <c r="AP232" s="61"/>
      <c r="AQ232" s="61">
        <f t="shared" si="39"/>
        <v>9547</v>
      </c>
      <c r="AT232">
        <v>3218649</v>
      </c>
      <c r="AU232" s="60">
        <f t="shared" si="42"/>
        <v>2306681.5207000766</v>
      </c>
      <c r="AV232">
        <f t="shared" si="43"/>
        <v>461336</v>
      </c>
      <c r="AX232">
        <v>146923</v>
      </c>
      <c r="AY232">
        <v>0</v>
      </c>
      <c r="AZ232">
        <v>44926</v>
      </c>
      <c r="BB232" s="60">
        <f t="shared" si="44"/>
        <v>104945.89220000003</v>
      </c>
      <c r="BC232" s="60">
        <f t="shared" si="45"/>
        <v>0</v>
      </c>
      <c r="BD232" s="60">
        <f t="shared" si="46"/>
        <v>32084.872399999993</v>
      </c>
      <c r="BF232">
        <f t="shared" si="47"/>
        <v>20989</v>
      </c>
      <c r="BG232">
        <f t="shared" si="48"/>
        <v>0</v>
      </c>
      <c r="BH232">
        <f t="shared" si="49"/>
        <v>6417</v>
      </c>
    </row>
    <row r="233" spans="1:60" x14ac:dyDescent="0.2">
      <c r="A233">
        <v>90007493</v>
      </c>
      <c r="B233">
        <v>749</v>
      </c>
      <c r="C233" t="s">
        <v>254</v>
      </c>
      <c r="D233" s="61">
        <v>21290</v>
      </c>
      <c r="E233" s="62">
        <v>11220785.862709263</v>
      </c>
      <c r="F233" s="61">
        <v>3503187.3037041523</v>
      </c>
      <c r="I233" s="61">
        <v>948633.9282000002</v>
      </c>
      <c r="J233" s="61">
        <v>0</v>
      </c>
      <c r="K233" s="61">
        <v>601240.29981150012</v>
      </c>
      <c r="M233" s="61">
        <v>11568179.491097763</v>
      </c>
      <c r="O233" s="61">
        <v>1144417.9712495611</v>
      </c>
      <c r="R233" s="60">
        <f t="shared" si="38"/>
        <v>12712597.462347325</v>
      </c>
      <c r="T233" s="61">
        <v>1059383</v>
      </c>
      <c r="Z233" s="63">
        <f t="shared" si="40"/>
        <v>11176412.462347325</v>
      </c>
      <c r="AA233" s="36"/>
      <c r="AH233" s="48">
        <v>90017741</v>
      </c>
      <c r="AI233" s="86">
        <v>1642394</v>
      </c>
      <c r="AJ233" s="86">
        <v>136864</v>
      </c>
      <c r="AK233" t="s">
        <v>705</v>
      </c>
      <c r="AN233" s="15"/>
      <c r="AO233" s="61">
        <f t="shared" si="41"/>
        <v>-1536185</v>
      </c>
      <c r="AP233" s="61"/>
      <c r="AQ233" s="61">
        <f t="shared" si="39"/>
        <v>-128019</v>
      </c>
      <c r="AT233">
        <v>6525834</v>
      </c>
      <c r="AU233" s="60">
        <f t="shared" si="42"/>
        <v>4694951.8627092633</v>
      </c>
      <c r="AV233">
        <f t="shared" si="43"/>
        <v>938990</v>
      </c>
      <c r="AX233">
        <v>553371</v>
      </c>
      <c r="AY233">
        <v>0</v>
      </c>
      <c r="AZ233">
        <v>350721</v>
      </c>
      <c r="BB233" s="60">
        <f t="shared" si="44"/>
        <v>395262.9282000002</v>
      </c>
      <c r="BC233" s="60">
        <f t="shared" si="45"/>
        <v>0</v>
      </c>
      <c r="BD233" s="60">
        <f t="shared" si="46"/>
        <v>250519.29981150012</v>
      </c>
      <c r="BF233">
        <f t="shared" si="47"/>
        <v>79053</v>
      </c>
      <c r="BG233">
        <f t="shared" si="48"/>
        <v>0</v>
      </c>
      <c r="BH233">
        <f t="shared" si="49"/>
        <v>50104</v>
      </c>
    </row>
    <row r="234" spans="1:60" x14ac:dyDescent="0.2">
      <c r="A234">
        <v>90007513</v>
      </c>
      <c r="B234">
        <v>751</v>
      </c>
      <c r="C234" t="s">
        <v>255</v>
      </c>
      <c r="D234" s="61">
        <v>2828</v>
      </c>
      <c r="E234" s="62">
        <v>2890295.9002235197</v>
      </c>
      <c r="F234" s="61">
        <v>1195346.6055282711</v>
      </c>
      <c r="I234" s="61">
        <v>103347.924</v>
      </c>
      <c r="J234" s="61">
        <v>0</v>
      </c>
      <c r="K234" s="61">
        <v>26753.777099999999</v>
      </c>
      <c r="M234" s="61">
        <v>2966890.0471235197</v>
      </c>
      <c r="O234" s="61">
        <v>295775.8264505713</v>
      </c>
      <c r="R234" s="60">
        <f t="shared" si="38"/>
        <v>3262665.8735740911</v>
      </c>
      <c r="T234" s="61">
        <v>271889</v>
      </c>
      <c r="Z234" s="63">
        <f t="shared" si="40"/>
        <v>3521785.8735740911</v>
      </c>
      <c r="AA234" s="36"/>
      <c r="AH234" s="48">
        <v>90023341</v>
      </c>
      <c r="AI234" s="86">
        <v>759069</v>
      </c>
      <c r="AJ234" s="86">
        <v>63255</v>
      </c>
      <c r="AK234" t="s">
        <v>706</v>
      </c>
      <c r="AN234" s="15"/>
      <c r="AO234" s="61">
        <f t="shared" si="41"/>
        <v>259120</v>
      </c>
      <c r="AP234" s="61"/>
      <c r="AQ234" s="61">
        <f t="shared" si="39"/>
        <v>21590</v>
      </c>
      <c r="AT234">
        <v>1683402</v>
      </c>
      <c r="AU234" s="60">
        <f t="shared" si="42"/>
        <v>1206893.9002235197</v>
      </c>
      <c r="AV234">
        <f t="shared" si="43"/>
        <v>241379</v>
      </c>
      <c r="AX234">
        <v>60284</v>
      </c>
      <c r="AY234">
        <v>0</v>
      </c>
      <c r="AZ234">
        <v>15603</v>
      </c>
      <c r="BB234" s="60">
        <f t="shared" si="44"/>
        <v>43063.923999999999</v>
      </c>
      <c r="BC234" s="60">
        <f t="shared" si="45"/>
        <v>0</v>
      </c>
      <c r="BD234" s="60">
        <f t="shared" si="46"/>
        <v>11150.777099999999</v>
      </c>
      <c r="BF234">
        <f t="shared" si="47"/>
        <v>8613</v>
      </c>
      <c r="BG234">
        <f t="shared" si="48"/>
        <v>0</v>
      </c>
      <c r="BH234">
        <f t="shared" si="49"/>
        <v>2230</v>
      </c>
    </row>
    <row r="235" spans="1:60" x14ac:dyDescent="0.2">
      <c r="A235">
        <v>90007533</v>
      </c>
      <c r="B235">
        <v>753</v>
      </c>
      <c r="C235" t="s">
        <v>256</v>
      </c>
      <c r="D235" s="61">
        <v>22595</v>
      </c>
      <c r="E235" s="62">
        <v>23378390.829728652</v>
      </c>
      <c r="F235" s="61">
        <v>-812823.53588038113</v>
      </c>
      <c r="I235" s="61">
        <v>1302183.8424000002</v>
      </c>
      <c r="J235" s="61">
        <v>0</v>
      </c>
      <c r="K235" s="61">
        <v>1538047.5583214997</v>
      </c>
      <c r="M235" s="61">
        <v>23142527.113807153</v>
      </c>
      <c r="O235" s="61">
        <v>1431496.0585438018</v>
      </c>
      <c r="R235" s="60">
        <f t="shared" si="38"/>
        <v>24574023.172350954</v>
      </c>
      <c r="T235" s="61">
        <v>2047835</v>
      </c>
      <c r="Z235" s="63">
        <f t="shared" si="40"/>
        <v>22584773.172350954</v>
      </c>
      <c r="AA235" s="36"/>
      <c r="AH235" s="48">
        <v>90016211</v>
      </c>
      <c r="AI235" s="86">
        <v>214157</v>
      </c>
      <c r="AJ235" s="86">
        <v>17846</v>
      </c>
      <c r="AK235" t="s">
        <v>707</v>
      </c>
      <c r="AN235" s="15"/>
      <c r="AO235" s="61">
        <f t="shared" si="41"/>
        <v>-1989250</v>
      </c>
      <c r="AP235" s="61"/>
      <c r="AQ235" s="61">
        <f t="shared" si="39"/>
        <v>-165776</v>
      </c>
      <c r="AT235">
        <v>13616568</v>
      </c>
      <c r="AU235" s="60">
        <f t="shared" si="42"/>
        <v>9761822.8297286518</v>
      </c>
      <c r="AV235">
        <f t="shared" si="43"/>
        <v>1952365</v>
      </c>
      <c r="AX235">
        <v>759605</v>
      </c>
      <c r="AY235">
        <v>0</v>
      </c>
      <c r="AZ235">
        <v>897197</v>
      </c>
      <c r="BB235" s="60">
        <f t="shared" si="44"/>
        <v>542578.8424000002</v>
      </c>
      <c r="BC235" s="60">
        <f t="shared" si="45"/>
        <v>0</v>
      </c>
      <c r="BD235" s="60">
        <f t="shared" si="46"/>
        <v>640850.55832149973</v>
      </c>
      <c r="BF235">
        <f t="shared" si="47"/>
        <v>108516</v>
      </c>
      <c r="BG235">
        <f t="shared" si="48"/>
        <v>0</v>
      </c>
      <c r="BH235">
        <f t="shared" si="49"/>
        <v>128170</v>
      </c>
    </row>
    <row r="236" spans="1:60" x14ac:dyDescent="0.2">
      <c r="A236">
        <v>90007553</v>
      </c>
      <c r="B236">
        <v>755</v>
      </c>
      <c r="C236" t="s">
        <v>257</v>
      </c>
      <c r="D236" s="61">
        <v>6158</v>
      </c>
      <c r="E236" s="62">
        <v>5310943.0312722512</v>
      </c>
      <c r="F236" s="61">
        <v>-27331.108102844435</v>
      </c>
      <c r="I236" s="61">
        <v>331796.84310000006</v>
      </c>
      <c r="J236" s="61">
        <v>0</v>
      </c>
      <c r="K236" s="61">
        <v>1587240.75342</v>
      </c>
      <c r="M236" s="61">
        <v>4055499.1209522514</v>
      </c>
      <c r="O236" s="61">
        <v>471979.87803762971</v>
      </c>
      <c r="R236" s="60">
        <f t="shared" si="38"/>
        <v>4527478.998989881</v>
      </c>
      <c r="T236" s="61">
        <v>377290</v>
      </c>
      <c r="Z236" s="63">
        <f t="shared" si="40"/>
        <v>2912467.998989881</v>
      </c>
      <c r="AA236" s="36"/>
      <c r="AH236" s="48">
        <v>90017791</v>
      </c>
      <c r="AI236" s="86">
        <v>3256883</v>
      </c>
      <c r="AJ236" s="86">
        <v>271405</v>
      </c>
      <c r="AK236" t="s">
        <v>708</v>
      </c>
      <c r="AN236" s="15"/>
      <c r="AO236" s="61">
        <f t="shared" si="41"/>
        <v>-1615011</v>
      </c>
      <c r="AP236" s="61"/>
      <c r="AQ236" s="61">
        <f t="shared" si="39"/>
        <v>-134586</v>
      </c>
      <c r="AT236">
        <v>3092376</v>
      </c>
      <c r="AU236" s="60">
        <f t="shared" si="42"/>
        <v>2218567.0312722512</v>
      </c>
      <c r="AV236">
        <f t="shared" si="43"/>
        <v>443713</v>
      </c>
      <c r="AX236">
        <v>193550</v>
      </c>
      <c r="AY236">
        <v>0</v>
      </c>
      <c r="AZ236">
        <v>925890</v>
      </c>
      <c r="BB236" s="60">
        <f t="shared" si="44"/>
        <v>138246.84310000006</v>
      </c>
      <c r="BC236" s="60">
        <f t="shared" si="45"/>
        <v>0</v>
      </c>
      <c r="BD236" s="60">
        <f t="shared" si="46"/>
        <v>661350.75341999996</v>
      </c>
      <c r="BF236">
        <f t="shared" si="47"/>
        <v>27649</v>
      </c>
      <c r="BG236">
        <f t="shared" si="48"/>
        <v>0</v>
      </c>
      <c r="BH236">
        <f t="shared" si="49"/>
        <v>132270</v>
      </c>
    </row>
    <row r="237" spans="1:60" x14ac:dyDescent="0.2">
      <c r="A237">
        <v>90007583</v>
      </c>
      <c r="B237">
        <v>758</v>
      </c>
      <c r="C237" t="s">
        <v>258</v>
      </c>
      <c r="D237" s="61">
        <v>8126</v>
      </c>
      <c r="E237" s="62">
        <v>5326562.5634252699</v>
      </c>
      <c r="F237" s="61">
        <v>-184641.8633494747</v>
      </c>
      <c r="I237" s="61">
        <v>48506.8482</v>
      </c>
      <c r="J237" s="61">
        <v>0</v>
      </c>
      <c r="K237" s="61">
        <v>165106.64310000002</v>
      </c>
      <c r="M237" s="61">
        <v>5209962.7685252698</v>
      </c>
      <c r="O237" s="61">
        <v>930560.57463368808</v>
      </c>
      <c r="R237" s="60">
        <f t="shared" si="38"/>
        <v>6140523.3431589575</v>
      </c>
      <c r="T237" s="61">
        <v>511710</v>
      </c>
      <c r="Z237" s="63">
        <f t="shared" si="40"/>
        <v>5468773.3431589575</v>
      </c>
      <c r="AA237" s="36"/>
      <c r="AH237" s="48">
        <v>90081391</v>
      </c>
      <c r="AI237" s="86">
        <v>158308</v>
      </c>
      <c r="AJ237" s="86">
        <v>13192</v>
      </c>
      <c r="AK237" t="s">
        <v>709</v>
      </c>
      <c r="AN237" s="15"/>
      <c r="AO237" s="61">
        <f t="shared" si="41"/>
        <v>-671750</v>
      </c>
      <c r="AP237" s="61"/>
      <c r="AQ237" s="61">
        <f t="shared" si="39"/>
        <v>-55982</v>
      </c>
      <c r="AT237">
        <v>3099670</v>
      </c>
      <c r="AU237" s="60">
        <f t="shared" si="42"/>
        <v>2226892.5634252699</v>
      </c>
      <c r="AV237">
        <f t="shared" si="43"/>
        <v>445379</v>
      </c>
      <c r="AX237">
        <v>28294</v>
      </c>
      <c r="AY237">
        <v>0</v>
      </c>
      <c r="AZ237">
        <v>96313</v>
      </c>
      <c r="BB237" s="60">
        <f t="shared" si="44"/>
        <v>20212.8482</v>
      </c>
      <c r="BC237" s="60">
        <f t="shared" si="45"/>
        <v>0</v>
      </c>
      <c r="BD237" s="60">
        <f t="shared" si="46"/>
        <v>68793.643100000016</v>
      </c>
      <c r="BF237">
        <f t="shared" si="47"/>
        <v>4043</v>
      </c>
      <c r="BG237">
        <f t="shared" si="48"/>
        <v>0</v>
      </c>
      <c r="BH237">
        <f t="shared" si="49"/>
        <v>13759</v>
      </c>
    </row>
    <row r="238" spans="1:60" x14ac:dyDescent="0.2">
      <c r="A238">
        <v>90007593</v>
      </c>
      <c r="B238">
        <v>759</v>
      </c>
      <c r="C238" t="s">
        <v>259</v>
      </c>
      <c r="D238" s="61">
        <v>1873</v>
      </c>
      <c r="E238" s="62">
        <v>1830518.6052337675</v>
      </c>
      <c r="F238" s="61">
        <v>857113.79960492207</v>
      </c>
      <c r="I238" s="61">
        <v>510072.01200000005</v>
      </c>
      <c r="J238" s="61">
        <v>0</v>
      </c>
      <c r="K238" s="61">
        <v>13335.216</v>
      </c>
      <c r="M238" s="61">
        <v>2327255.4012337676</v>
      </c>
      <c r="O238" s="61">
        <v>371672.23729888536</v>
      </c>
      <c r="R238" s="60">
        <f t="shared" si="38"/>
        <v>2698927.638532653</v>
      </c>
      <c r="T238" s="61">
        <v>224911</v>
      </c>
      <c r="Z238" s="63">
        <f t="shared" si="40"/>
        <v>2200680.638532653</v>
      </c>
      <c r="AA238" s="36"/>
      <c r="AH238" s="48">
        <v>90033141</v>
      </c>
      <c r="AI238" s="86">
        <v>411378</v>
      </c>
      <c r="AJ238" s="86">
        <v>34281</v>
      </c>
      <c r="AK238" t="s">
        <v>710</v>
      </c>
      <c r="AN238" s="15"/>
      <c r="AO238" s="61">
        <f t="shared" si="41"/>
        <v>-498247</v>
      </c>
      <c r="AP238" s="61"/>
      <c r="AQ238" s="61">
        <f t="shared" si="39"/>
        <v>-41522</v>
      </c>
      <c r="AT238">
        <v>1066079</v>
      </c>
      <c r="AU238" s="60">
        <f t="shared" si="42"/>
        <v>764439.60523376754</v>
      </c>
      <c r="AV238">
        <f t="shared" si="43"/>
        <v>152888</v>
      </c>
      <c r="AX238">
        <v>297542</v>
      </c>
      <c r="AY238">
        <v>0</v>
      </c>
      <c r="AZ238">
        <v>7777</v>
      </c>
      <c r="BB238" s="60">
        <f t="shared" si="44"/>
        <v>212530.01200000005</v>
      </c>
      <c r="BC238" s="60">
        <f t="shared" si="45"/>
        <v>0</v>
      </c>
      <c r="BD238" s="60">
        <f t="shared" si="46"/>
        <v>5558.2160000000003</v>
      </c>
      <c r="BF238">
        <f t="shared" si="47"/>
        <v>42506</v>
      </c>
      <c r="BG238">
        <f t="shared" si="48"/>
        <v>0</v>
      </c>
      <c r="BH238">
        <f t="shared" si="49"/>
        <v>1112</v>
      </c>
    </row>
    <row r="239" spans="1:60" x14ac:dyDescent="0.2">
      <c r="A239">
        <v>90007613</v>
      </c>
      <c r="B239">
        <v>761</v>
      </c>
      <c r="C239" t="s">
        <v>260</v>
      </c>
      <c r="D239" s="61">
        <v>8410</v>
      </c>
      <c r="E239" s="62">
        <v>6990060.1849490721</v>
      </c>
      <c r="F239" s="61">
        <v>3989356.8961406411</v>
      </c>
      <c r="I239" s="61">
        <v>734103.64080000017</v>
      </c>
      <c r="J239" s="61">
        <v>0</v>
      </c>
      <c r="K239" s="61">
        <v>103431.2691</v>
      </c>
      <c r="M239" s="61">
        <v>7620732.5566490721</v>
      </c>
      <c r="O239" s="61">
        <v>1385655.8335005264</v>
      </c>
      <c r="R239" s="60">
        <f t="shared" si="38"/>
        <v>9006388.3901495989</v>
      </c>
      <c r="T239" s="61">
        <v>750532</v>
      </c>
      <c r="Z239" s="63">
        <f t="shared" si="40"/>
        <v>10156942.390149599</v>
      </c>
      <c r="AA239" s="36"/>
      <c r="AH239" s="48">
        <v>90016811</v>
      </c>
      <c r="AI239" s="86">
        <v>272010</v>
      </c>
      <c r="AJ239" s="86">
        <v>22667</v>
      </c>
      <c r="AK239" t="s">
        <v>711</v>
      </c>
      <c r="AN239" s="15"/>
      <c r="AO239" s="61">
        <f t="shared" si="41"/>
        <v>1150554</v>
      </c>
      <c r="AP239" s="61"/>
      <c r="AQ239" s="61">
        <f t="shared" si="39"/>
        <v>95878</v>
      </c>
      <c r="AT239">
        <v>4069786</v>
      </c>
      <c r="AU239" s="60">
        <f t="shared" si="42"/>
        <v>2920274.1849490721</v>
      </c>
      <c r="AV239">
        <f t="shared" si="43"/>
        <v>584055</v>
      </c>
      <c r="AX239">
        <v>428225</v>
      </c>
      <c r="AY239">
        <v>0</v>
      </c>
      <c r="AZ239">
        <v>60333</v>
      </c>
      <c r="BB239" s="60">
        <f t="shared" si="44"/>
        <v>305878.64080000017</v>
      </c>
      <c r="BC239" s="60">
        <f t="shared" si="45"/>
        <v>0</v>
      </c>
      <c r="BD239" s="60">
        <f t="shared" si="46"/>
        <v>43098.269100000005</v>
      </c>
      <c r="BF239">
        <f t="shared" si="47"/>
        <v>61176</v>
      </c>
      <c r="BG239">
        <f t="shared" si="48"/>
        <v>0</v>
      </c>
      <c r="BH239">
        <f t="shared" si="49"/>
        <v>8620</v>
      </c>
    </row>
    <row r="240" spans="1:60" x14ac:dyDescent="0.2">
      <c r="A240">
        <v>90007623</v>
      </c>
      <c r="B240">
        <v>762</v>
      </c>
      <c r="C240" t="s">
        <v>261</v>
      </c>
      <c r="D240" s="61">
        <v>3637</v>
      </c>
      <c r="E240" s="62">
        <v>4464398.5062602498</v>
      </c>
      <c r="F240" s="61">
        <v>1464583.1682696952</v>
      </c>
      <c r="I240" s="61">
        <v>103431.26909999999</v>
      </c>
      <c r="J240" s="61">
        <v>0</v>
      </c>
      <c r="K240" s="61">
        <v>80878.085040000005</v>
      </c>
      <c r="M240" s="61">
        <v>4486951.6903202496</v>
      </c>
      <c r="O240" s="61">
        <v>658510.79627621244</v>
      </c>
      <c r="R240" s="60">
        <f t="shared" si="38"/>
        <v>5145462.4865964623</v>
      </c>
      <c r="T240" s="61">
        <v>428789</v>
      </c>
      <c r="Z240" s="63">
        <f t="shared" si="40"/>
        <v>5226606.4865964623</v>
      </c>
      <c r="AA240" s="36"/>
      <c r="AH240" s="48">
        <v>90053231</v>
      </c>
      <c r="AI240" s="86">
        <v>14051102</v>
      </c>
      <c r="AJ240" s="86">
        <v>1170923</v>
      </c>
      <c r="AK240" t="s">
        <v>712</v>
      </c>
      <c r="AN240" s="15"/>
      <c r="AO240" s="61">
        <f t="shared" si="41"/>
        <v>81144</v>
      </c>
      <c r="AP240" s="61"/>
      <c r="AQ240" s="61">
        <f t="shared" si="39"/>
        <v>6761</v>
      </c>
      <c r="AT240">
        <v>2600878</v>
      </c>
      <c r="AU240" s="60">
        <f t="shared" si="42"/>
        <v>1863520.5062602498</v>
      </c>
      <c r="AV240">
        <f t="shared" si="43"/>
        <v>372704</v>
      </c>
      <c r="AX240">
        <v>60333</v>
      </c>
      <c r="AY240">
        <v>0</v>
      </c>
      <c r="AZ240">
        <v>47180</v>
      </c>
      <c r="BB240" s="60">
        <f t="shared" si="44"/>
        <v>43098.26909999999</v>
      </c>
      <c r="BC240" s="60">
        <f t="shared" si="45"/>
        <v>0</v>
      </c>
      <c r="BD240" s="60">
        <f t="shared" si="46"/>
        <v>33698.085040000005</v>
      </c>
      <c r="BF240">
        <f t="shared" si="47"/>
        <v>8620</v>
      </c>
      <c r="BG240">
        <f t="shared" si="48"/>
        <v>0</v>
      </c>
      <c r="BH240">
        <f t="shared" si="49"/>
        <v>6740</v>
      </c>
    </row>
    <row r="241" spans="1:60" x14ac:dyDescent="0.2">
      <c r="A241">
        <v>90007653</v>
      </c>
      <c r="B241">
        <v>765</v>
      </c>
      <c r="C241" t="s">
        <v>262</v>
      </c>
      <c r="D241" s="61">
        <v>10274</v>
      </c>
      <c r="E241" s="62">
        <v>5800969.1009776136</v>
      </c>
      <c r="F241" s="61">
        <v>1818573.5173308132</v>
      </c>
      <c r="I241" s="61">
        <v>141686.66999999998</v>
      </c>
      <c r="J241" s="61">
        <v>0</v>
      </c>
      <c r="K241" s="61">
        <v>177941.78850000002</v>
      </c>
      <c r="M241" s="61">
        <v>5764713.9824776137</v>
      </c>
      <c r="O241" s="61">
        <v>1084083.1045784438</v>
      </c>
      <c r="R241" s="60">
        <f t="shared" si="38"/>
        <v>6848797.0870560575</v>
      </c>
      <c r="T241" s="61">
        <v>570733</v>
      </c>
      <c r="Z241" s="63">
        <f t="shared" si="40"/>
        <v>7971272.0870560575</v>
      </c>
      <c r="AA241" s="36"/>
      <c r="AH241" s="48">
        <v>90016691</v>
      </c>
      <c r="AI241" s="86">
        <v>1525470</v>
      </c>
      <c r="AJ241" s="86">
        <v>127119</v>
      </c>
      <c r="AK241" t="s">
        <v>713</v>
      </c>
      <c r="AN241" s="15"/>
      <c r="AO241" s="61">
        <f t="shared" si="41"/>
        <v>1122475</v>
      </c>
      <c r="AP241" s="61"/>
      <c r="AQ241" s="61">
        <f t="shared" si="39"/>
        <v>93537</v>
      </c>
      <c r="AT241">
        <v>3374427</v>
      </c>
      <c r="AU241" s="60">
        <f t="shared" si="42"/>
        <v>2426542.1009776136</v>
      </c>
      <c r="AV241">
        <f t="shared" si="43"/>
        <v>485308</v>
      </c>
      <c r="AX241">
        <v>82649</v>
      </c>
      <c r="AY241">
        <v>0</v>
      </c>
      <c r="AZ241">
        <v>103796</v>
      </c>
      <c r="BB241" s="60">
        <f t="shared" si="44"/>
        <v>59037.669999999984</v>
      </c>
      <c r="BC241" s="60">
        <f t="shared" si="45"/>
        <v>0</v>
      </c>
      <c r="BD241" s="60">
        <f t="shared" si="46"/>
        <v>74145.788500000024</v>
      </c>
      <c r="BF241">
        <f t="shared" si="47"/>
        <v>11808</v>
      </c>
      <c r="BG241">
        <f t="shared" si="48"/>
        <v>0</v>
      </c>
      <c r="BH241">
        <f t="shared" si="49"/>
        <v>14829</v>
      </c>
    </row>
    <row r="242" spans="1:60" x14ac:dyDescent="0.2">
      <c r="A242">
        <v>90007683</v>
      </c>
      <c r="B242">
        <v>768</v>
      </c>
      <c r="C242" t="s">
        <v>263</v>
      </c>
      <c r="D242" s="61">
        <v>2368</v>
      </c>
      <c r="E242" s="62">
        <v>2753587.7128691627</v>
      </c>
      <c r="F242" s="61">
        <v>902352.0427186375</v>
      </c>
      <c r="I242" s="61">
        <v>126684.552</v>
      </c>
      <c r="J242" s="61">
        <v>0</v>
      </c>
      <c r="K242" s="61">
        <v>86678.90400000001</v>
      </c>
      <c r="M242" s="61">
        <v>2793593.3608691627</v>
      </c>
      <c r="O242" s="61">
        <v>457650.11431738711</v>
      </c>
      <c r="R242" s="60">
        <f t="shared" si="38"/>
        <v>3251243.4751865501</v>
      </c>
      <c r="T242" s="61">
        <v>270937</v>
      </c>
      <c r="Z242" s="63">
        <f t="shared" si="40"/>
        <v>3579999.4751865501</v>
      </c>
      <c r="AA242" s="36"/>
      <c r="AH242" s="48">
        <v>90080581</v>
      </c>
      <c r="AI242" s="86">
        <v>64267</v>
      </c>
      <c r="AJ242" s="86">
        <v>5355</v>
      </c>
      <c r="AK242" t="s">
        <v>714</v>
      </c>
      <c r="AN242" s="15"/>
      <c r="AO242" s="61">
        <f t="shared" si="41"/>
        <v>328756</v>
      </c>
      <c r="AP242" s="61"/>
      <c r="AQ242" s="61">
        <f t="shared" si="39"/>
        <v>27392</v>
      </c>
      <c r="AT242">
        <v>1604078</v>
      </c>
      <c r="AU242" s="60">
        <f t="shared" si="42"/>
        <v>1149509.7128691627</v>
      </c>
      <c r="AV242">
        <f t="shared" si="43"/>
        <v>229902</v>
      </c>
      <c r="AX242">
        <v>73899</v>
      </c>
      <c r="AY242">
        <v>0</v>
      </c>
      <c r="AZ242">
        <v>50561</v>
      </c>
      <c r="BB242" s="60">
        <f t="shared" si="44"/>
        <v>52785.551999999996</v>
      </c>
      <c r="BC242" s="60">
        <f t="shared" si="45"/>
        <v>0</v>
      </c>
      <c r="BD242" s="60">
        <f t="shared" si="46"/>
        <v>36117.90400000001</v>
      </c>
      <c r="BF242">
        <f t="shared" si="47"/>
        <v>10557</v>
      </c>
      <c r="BG242">
        <f t="shared" si="48"/>
        <v>0</v>
      </c>
      <c r="BH242">
        <f t="shared" si="49"/>
        <v>7224</v>
      </c>
    </row>
    <row r="243" spans="1:60" x14ac:dyDescent="0.2">
      <c r="A243">
        <v>90007773</v>
      </c>
      <c r="B243">
        <v>777</v>
      </c>
      <c r="C243" t="s">
        <v>264</v>
      </c>
      <c r="D243" s="61">
        <v>7172</v>
      </c>
      <c r="E243" s="62">
        <v>7856368.6992585799</v>
      </c>
      <c r="F243" s="61">
        <v>3597688.7211164581</v>
      </c>
      <c r="I243" s="61">
        <v>96680.315999999992</v>
      </c>
      <c r="J243" s="61">
        <v>0</v>
      </c>
      <c r="K243" s="61">
        <v>109632.14454000001</v>
      </c>
      <c r="M243" s="61">
        <v>7843416.8707185797</v>
      </c>
      <c r="O243" s="61">
        <v>1038899.2281047821</v>
      </c>
      <c r="R243" s="60">
        <f t="shared" si="38"/>
        <v>8882316.0988233611</v>
      </c>
      <c r="T243" s="61">
        <v>740193</v>
      </c>
      <c r="Z243" s="63">
        <f t="shared" si="40"/>
        <v>8550667.0988233611</v>
      </c>
      <c r="AA243" s="36"/>
      <c r="AH243" s="48">
        <v>90029901</v>
      </c>
      <c r="AI243" s="86">
        <v>164794</v>
      </c>
      <c r="AJ243" s="86">
        <v>13732</v>
      </c>
      <c r="AK243" t="s">
        <v>715</v>
      </c>
      <c r="AN243" s="15"/>
      <c r="AO243" s="61">
        <f t="shared" si="41"/>
        <v>-331649</v>
      </c>
      <c r="AP243" s="61"/>
      <c r="AQ243" s="61">
        <f t="shared" si="39"/>
        <v>-27642</v>
      </c>
      <c r="AT243">
        <v>4576271</v>
      </c>
      <c r="AU243" s="60">
        <f t="shared" si="42"/>
        <v>3280097.6992585799</v>
      </c>
      <c r="AV243">
        <f t="shared" si="43"/>
        <v>656020</v>
      </c>
      <c r="AX243">
        <v>56399</v>
      </c>
      <c r="AY243">
        <v>0</v>
      </c>
      <c r="AZ243">
        <v>63952</v>
      </c>
      <c r="BB243" s="60">
        <f t="shared" si="44"/>
        <v>40281.315999999992</v>
      </c>
      <c r="BC243" s="60">
        <f t="shared" si="45"/>
        <v>0</v>
      </c>
      <c r="BD243" s="60">
        <f t="shared" si="46"/>
        <v>45680.144540000008</v>
      </c>
      <c r="BF243">
        <f t="shared" si="47"/>
        <v>8056</v>
      </c>
      <c r="BG243">
        <f t="shared" si="48"/>
        <v>0</v>
      </c>
      <c r="BH243">
        <f t="shared" si="49"/>
        <v>9136</v>
      </c>
    </row>
    <row r="244" spans="1:60" x14ac:dyDescent="0.2">
      <c r="A244">
        <v>90007783</v>
      </c>
      <c r="B244">
        <v>778</v>
      </c>
      <c r="C244" t="s">
        <v>265</v>
      </c>
      <c r="D244" s="61">
        <v>6708</v>
      </c>
      <c r="E244" s="62">
        <v>4427636.7715449147</v>
      </c>
      <c r="F244" s="61">
        <v>2354239.5373062599</v>
      </c>
      <c r="I244" s="61">
        <v>341798.25510000007</v>
      </c>
      <c r="J244" s="61">
        <v>0</v>
      </c>
      <c r="K244" s="61">
        <v>139119.64091999998</v>
      </c>
      <c r="M244" s="61">
        <v>4630315.3857249152</v>
      </c>
      <c r="O244" s="61">
        <v>846786.47145595343</v>
      </c>
      <c r="R244" s="60">
        <f t="shared" si="38"/>
        <v>5477101.8571808683</v>
      </c>
      <c r="T244" s="61">
        <v>456425</v>
      </c>
      <c r="Z244" s="63">
        <f t="shared" si="40"/>
        <v>5545756.8571808683</v>
      </c>
      <c r="AA244" s="36"/>
      <c r="AH244" s="48">
        <v>90010581</v>
      </c>
      <c r="AI244" s="86">
        <v>331400</v>
      </c>
      <c r="AJ244" s="86">
        <v>27614</v>
      </c>
      <c r="AK244" t="s">
        <v>716</v>
      </c>
      <c r="AN244" s="15"/>
      <c r="AO244" s="61">
        <f t="shared" si="41"/>
        <v>68655</v>
      </c>
      <c r="AP244" s="61"/>
      <c r="AQ244" s="61">
        <f t="shared" si="39"/>
        <v>5720</v>
      </c>
      <c r="AT244">
        <v>2576609</v>
      </c>
      <c r="AU244" s="60">
        <f t="shared" si="42"/>
        <v>1851027.7715449147</v>
      </c>
      <c r="AV244">
        <f t="shared" si="43"/>
        <v>370206</v>
      </c>
      <c r="AX244">
        <v>199381</v>
      </c>
      <c r="AY244">
        <v>0</v>
      </c>
      <c r="AZ244">
        <v>81151</v>
      </c>
      <c r="BB244" s="60">
        <f t="shared" si="44"/>
        <v>142417.25510000007</v>
      </c>
      <c r="BC244" s="60">
        <f t="shared" si="45"/>
        <v>0</v>
      </c>
      <c r="BD244" s="60">
        <f t="shared" si="46"/>
        <v>57968.640919999976</v>
      </c>
      <c r="BF244">
        <f t="shared" si="47"/>
        <v>28483</v>
      </c>
      <c r="BG244">
        <f t="shared" si="48"/>
        <v>0</v>
      </c>
      <c r="BH244">
        <f t="shared" si="49"/>
        <v>11594</v>
      </c>
    </row>
    <row r="245" spans="1:60" x14ac:dyDescent="0.2">
      <c r="A245">
        <v>90007813</v>
      </c>
      <c r="B245">
        <v>781</v>
      </c>
      <c r="C245" t="s">
        <v>266</v>
      </c>
      <c r="D245" s="61">
        <v>3496</v>
      </c>
      <c r="E245" s="62">
        <v>3678148.2118968111</v>
      </c>
      <c r="F245" s="61">
        <v>855278.61250180576</v>
      </c>
      <c r="I245" s="61">
        <v>96680.316000000006</v>
      </c>
      <c r="J245" s="61">
        <v>0</v>
      </c>
      <c r="K245" s="61">
        <v>72376.884839999999</v>
      </c>
      <c r="M245" s="61">
        <v>3702451.6430568113</v>
      </c>
      <c r="O245" s="61">
        <v>696754.95936071896</v>
      </c>
      <c r="R245" s="60">
        <f t="shared" si="38"/>
        <v>4399206.6024175305</v>
      </c>
      <c r="T245" s="61">
        <v>366601</v>
      </c>
      <c r="Z245" s="63">
        <f t="shared" si="40"/>
        <v>4040067.6024175305</v>
      </c>
      <c r="AA245" s="36"/>
      <c r="AH245" s="48">
        <v>90006471</v>
      </c>
      <c r="AI245" s="86">
        <v>3816132</v>
      </c>
      <c r="AJ245" s="86">
        <v>318010</v>
      </c>
      <c r="AK245" t="s">
        <v>717</v>
      </c>
      <c r="AN245" s="15"/>
      <c r="AO245" s="61">
        <f t="shared" si="41"/>
        <v>-359139</v>
      </c>
      <c r="AP245" s="61"/>
      <c r="AQ245" s="61">
        <f t="shared" si="39"/>
        <v>-29929</v>
      </c>
      <c r="AT245">
        <v>2142364</v>
      </c>
      <c r="AU245" s="60">
        <f t="shared" si="42"/>
        <v>1535784.2118968111</v>
      </c>
      <c r="AV245">
        <f t="shared" si="43"/>
        <v>307157</v>
      </c>
      <c r="AX245">
        <v>56399</v>
      </c>
      <c r="AY245">
        <v>0</v>
      </c>
      <c r="AZ245">
        <v>42217</v>
      </c>
      <c r="BB245" s="60">
        <f t="shared" si="44"/>
        <v>40281.316000000006</v>
      </c>
      <c r="BC245" s="60">
        <f t="shared" si="45"/>
        <v>0</v>
      </c>
      <c r="BD245" s="60">
        <f t="shared" si="46"/>
        <v>30159.884839999999</v>
      </c>
      <c r="BF245">
        <f t="shared" si="47"/>
        <v>8056</v>
      </c>
      <c r="BG245">
        <f t="shared" si="48"/>
        <v>0</v>
      </c>
      <c r="BH245">
        <f t="shared" si="49"/>
        <v>6032</v>
      </c>
    </row>
    <row r="246" spans="1:60" x14ac:dyDescent="0.2">
      <c r="A246">
        <v>90007833</v>
      </c>
      <c r="B246">
        <v>783</v>
      </c>
      <c r="C246" t="s">
        <v>267</v>
      </c>
      <c r="D246" s="61">
        <v>6377</v>
      </c>
      <c r="E246" s="62">
        <v>1999021.6106818677</v>
      </c>
      <c r="F246" s="61">
        <v>1403302.5518682441</v>
      </c>
      <c r="I246" s="61">
        <v>90012.707999999999</v>
      </c>
      <c r="J246" s="61">
        <v>0</v>
      </c>
      <c r="K246" s="61">
        <v>246318.10853999999</v>
      </c>
      <c r="M246" s="61">
        <v>1842716.2101418676</v>
      </c>
      <c r="O246" s="61">
        <v>803572.09885140066</v>
      </c>
      <c r="R246" s="60">
        <f t="shared" si="38"/>
        <v>2646288.3089932683</v>
      </c>
      <c r="T246" s="61">
        <v>220524</v>
      </c>
      <c r="Z246" s="63">
        <f t="shared" si="40"/>
        <v>2582825.3089932683</v>
      </c>
      <c r="AA246" s="36"/>
      <c r="AH246" s="48">
        <v>90019691</v>
      </c>
      <c r="AI246" s="86">
        <v>1000551</v>
      </c>
      <c r="AJ246" s="86">
        <v>83379</v>
      </c>
      <c r="AK246" t="s">
        <v>718</v>
      </c>
      <c r="AN246" s="15"/>
      <c r="AO246" s="61">
        <f t="shared" si="41"/>
        <v>-63463</v>
      </c>
      <c r="AP246" s="61"/>
      <c r="AQ246" s="61">
        <f t="shared" si="39"/>
        <v>-5291</v>
      </c>
      <c r="AT246">
        <v>1160215</v>
      </c>
      <c r="AU246" s="60">
        <f t="shared" si="42"/>
        <v>838806.61068186769</v>
      </c>
      <c r="AV246">
        <f t="shared" si="43"/>
        <v>167761</v>
      </c>
      <c r="AX246">
        <v>52507</v>
      </c>
      <c r="AY246">
        <v>0</v>
      </c>
      <c r="AZ246">
        <v>143689</v>
      </c>
      <c r="BB246" s="60">
        <f t="shared" si="44"/>
        <v>37505.707999999999</v>
      </c>
      <c r="BC246" s="60">
        <f t="shared" si="45"/>
        <v>0</v>
      </c>
      <c r="BD246" s="60">
        <f t="shared" si="46"/>
        <v>102629.10853999999</v>
      </c>
      <c r="BF246">
        <f t="shared" si="47"/>
        <v>7501</v>
      </c>
      <c r="BG246">
        <f t="shared" si="48"/>
        <v>0</v>
      </c>
      <c r="BH246">
        <f t="shared" si="49"/>
        <v>20526</v>
      </c>
    </row>
    <row r="247" spans="1:60" x14ac:dyDescent="0.2">
      <c r="A247">
        <v>90007853</v>
      </c>
      <c r="B247">
        <v>785</v>
      </c>
      <c r="C247" t="s">
        <v>268</v>
      </c>
      <c r="D247" s="61">
        <v>2589</v>
      </c>
      <c r="E247" s="62">
        <v>5385566.3809490744</v>
      </c>
      <c r="F247" s="61">
        <v>1286305.9413398532</v>
      </c>
      <c r="I247" s="61">
        <v>51673.962000000007</v>
      </c>
      <c r="J247" s="61">
        <v>0</v>
      </c>
      <c r="K247" s="61">
        <v>102381.12084</v>
      </c>
      <c r="M247" s="61">
        <v>5334859.2221090747</v>
      </c>
      <c r="O247" s="61">
        <v>520783.76730482985</v>
      </c>
      <c r="R247" s="60">
        <f t="shared" si="38"/>
        <v>5855642.989413905</v>
      </c>
      <c r="T247" s="61">
        <v>487970</v>
      </c>
      <c r="Z247" s="63">
        <f t="shared" si="40"/>
        <v>5919465.989413905</v>
      </c>
      <c r="AA247" s="36"/>
      <c r="AH247" s="48">
        <v>90082101</v>
      </c>
      <c r="AI247" s="86">
        <v>1450576</v>
      </c>
      <c r="AJ247" s="86">
        <v>120880</v>
      </c>
      <c r="AK247" t="s">
        <v>719</v>
      </c>
      <c r="AN247" s="15"/>
      <c r="AO247" s="61">
        <f t="shared" si="41"/>
        <v>63823</v>
      </c>
      <c r="AP247" s="61"/>
      <c r="AQ247" s="61">
        <f t="shared" si="39"/>
        <v>5315</v>
      </c>
      <c r="AT247">
        <v>3139192</v>
      </c>
      <c r="AU247" s="60">
        <f t="shared" si="42"/>
        <v>2246374.3809490744</v>
      </c>
      <c r="AV247">
        <f t="shared" si="43"/>
        <v>449275</v>
      </c>
      <c r="AX247">
        <v>30142</v>
      </c>
      <c r="AY247">
        <v>0</v>
      </c>
      <c r="AZ247">
        <v>59724</v>
      </c>
      <c r="BB247" s="60">
        <f t="shared" si="44"/>
        <v>21531.962000000007</v>
      </c>
      <c r="BC247" s="60">
        <f t="shared" si="45"/>
        <v>0</v>
      </c>
      <c r="BD247" s="60">
        <f t="shared" si="46"/>
        <v>42657.120840000003</v>
      </c>
      <c r="BF247">
        <f t="shared" si="47"/>
        <v>4306</v>
      </c>
      <c r="BG247">
        <f t="shared" si="48"/>
        <v>0</v>
      </c>
      <c r="BH247">
        <f t="shared" si="49"/>
        <v>8531</v>
      </c>
    </row>
    <row r="248" spans="1:60" x14ac:dyDescent="0.2">
      <c r="A248">
        <v>90007903</v>
      </c>
      <c r="B248">
        <v>790</v>
      </c>
      <c r="C248" t="s">
        <v>269</v>
      </c>
      <c r="D248" s="61">
        <v>23515</v>
      </c>
      <c r="E248" s="62">
        <v>15684089.837412011</v>
      </c>
      <c r="F248" s="61">
        <v>9889016.4406457618</v>
      </c>
      <c r="I248" s="61">
        <v>979138.23480000044</v>
      </c>
      <c r="J248" s="61">
        <v>0</v>
      </c>
      <c r="K248" s="61">
        <v>389404.97622000007</v>
      </c>
      <c r="M248" s="61">
        <v>16273823.095992012</v>
      </c>
      <c r="O248" s="61">
        <v>2762814.8218209604</v>
      </c>
      <c r="R248" s="60">
        <f t="shared" si="38"/>
        <v>19036637.917812973</v>
      </c>
      <c r="T248" s="61">
        <v>1586386</v>
      </c>
      <c r="Z248" s="63">
        <f t="shared" si="40"/>
        <v>17544322.917812973</v>
      </c>
      <c r="AA248" s="36"/>
      <c r="AH248" s="48">
        <v>90019701</v>
      </c>
      <c r="AI248" s="86">
        <v>1605277</v>
      </c>
      <c r="AJ248" s="86">
        <v>133773</v>
      </c>
      <c r="AK248" t="s">
        <v>720</v>
      </c>
      <c r="AN248" s="15"/>
      <c r="AO248" s="61">
        <f t="shared" si="41"/>
        <v>-1492315</v>
      </c>
      <c r="AP248" s="61"/>
      <c r="AQ248" s="61">
        <f t="shared" si="39"/>
        <v>-124366</v>
      </c>
      <c r="AT248">
        <v>9127377</v>
      </c>
      <c r="AU248" s="60">
        <f t="shared" si="42"/>
        <v>6556712.8374120109</v>
      </c>
      <c r="AV248">
        <f t="shared" si="43"/>
        <v>1311343</v>
      </c>
      <c r="AX248">
        <v>571165</v>
      </c>
      <c r="AY248">
        <v>0</v>
      </c>
      <c r="AZ248">
        <v>227150</v>
      </c>
      <c r="BB248" s="60">
        <f t="shared" si="44"/>
        <v>407973.23480000044</v>
      </c>
      <c r="BC248" s="60">
        <f t="shared" si="45"/>
        <v>0</v>
      </c>
      <c r="BD248" s="60">
        <f t="shared" si="46"/>
        <v>162254.97622000007</v>
      </c>
      <c r="BF248">
        <f t="shared" si="47"/>
        <v>81595</v>
      </c>
      <c r="BG248">
        <f t="shared" si="48"/>
        <v>0</v>
      </c>
      <c r="BH248">
        <f t="shared" si="49"/>
        <v>32451</v>
      </c>
    </row>
    <row r="249" spans="1:60" x14ac:dyDescent="0.2">
      <c r="A249">
        <v>90007913</v>
      </c>
      <c r="B249">
        <v>791</v>
      </c>
      <c r="C249" t="s">
        <v>270</v>
      </c>
      <c r="D249" s="61">
        <v>4931</v>
      </c>
      <c r="E249" s="62">
        <v>6931917.6724815182</v>
      </c>
      <c r="F249" s="61">
        <v>2926614.3040297003</v>
      </c>
      <c r="I249" s="61">
        <v>196694.43600000002</v>
      </c>
      <c r="J249" s="61">
        <v>0</v>
      </c>
      <c r="K249" s="61">
        <v>296583.53834999999</v>
      </c>
      <c r="M249" s="61">
        <v>6832028.5701315179</v>
      </c>
      <c r="O249" s="61">
        <v>966694.76527044061</v>
      </c>
      <c r="R249" s="60">
        <f t="shared" si="38"/>
        <v>7798723.3354019588</v>
      </c>
      <c r="T249" s="61">
        <v>649894</v>
      </c>
      <c r="Z249" s="63">
        <f t="shared" si="40"/>
        <v>7681982.3354019588</v>
      </c>
      <c r="AA249" s="36"/>
      <c r="AH249" s="48">
        <v>90099341</v>
      </c>
      <c r="AI249" s="86">
        <v>627065</v>
      </c>
      <c r="AJ249" s="86">
        <v>52255</v>
      </c>
      <c r="AK249" t="s">
        <v>721</v>
      </c>
      <c r="AN249" s="15"/>
      <c r="AO249" s="61">
        <f t="shared" si="41"/>
        <v>-116741</v>
      </c>
      <c r="AP249" s="61"/>
      <c r="AQ249" s="61">
        <f t="shared" si="39"/>
        <v>-9732</v>
      </c>
      <c r="AT249">
        <v>4039077</v>
      </c>
      <c r="AU249" s="60">
        <f t="shared" si="42"/>
        <v>2892840.6724815182</v>
      </c>
      <c r="AV249">
        <f t="shared" si="43"/>
        <v>578568</v>
      </c>
      <c r="AX249">
        <v>114737</v>
      </c>
      <c r="AY249">
        <v>0</v>
      </c>
      <c r="AZ249">
        <v>173005</v>
      </c>
      <c r="BB249" s="60">
        <f t="shared" si="44"/>
        <v>81957.436000000016</v>
      </c>
      <c r="BC249" s="60">
        <f t="shared" si="45"/>
        <v>0</v>
      </c>
      <c r="BD249" s="60">
        <f t="shared" si="46"/>
        <v>123578.53834999999</v>
      </c>
      <c r="BF249">
        <f t="shared" si="47"/>
        <v>16391</v>
      </c>
      <c r="BG249">
        <f t="shared" si="48"/>
        <v>0</v>
      </c>
      <c r="BH249">
        <f t="shared" si="49"/>
        <v>24716</v>
      </c>
    </row>
    <row r="250" spans="1:60" x14ac:dyDescent="0.2">
      <c r="A250">
        <v>90008313</v>
      </c>
      <c r="B250">
        <v>831</v>
      </c>
      <c r="C250" t="s">
        <v>271</v>
      </c>
      <c r="D250" s="61">
        <v>4625</v>
      </c>
      <c r="E250" s="62">
        <v>3326409.7882397864</v>
      </c>
      <c r="F250" s="61">
        <v>859406.91590333427</v>
      </c>
      <c r="I250" s="61">
        <v>210112.99709999998</v>
      </c>
      <c r="J250" s="61">
        <v>0</v>
      </c>
      <c r="K250" s="61">
        <v>342178.72548150003</v>
      </c>
      <c r="M250" s="61">
        <v>3194344.0598582863</v>
      </c>
      <c r="O250" s="61">
        <v>381024.67569434864</v>
      </c>
      <c r="R250" s="60">
        <f t="shared" si="38"/>
        <v>3575368.735552635</v>
      </c>
      <c r="T250" s="61">
        <v>297947</v>
      </c>
      <c r="Z250" s="63">
        <f t="shared" si="40"/>
        <v>2554970.735552635</v>
      </c>
      <c r="AA250" s="36"/>
      <c r="AH250" s="48">
        <v>90016721</v>
      </c>
      <c r="AI250" s="86">
        <v>2235708</v>
      </c>
      <c r="AJ250" s="86">
        <v>186305</v>
      </c>
      <c r="AK250" t="s">
        <v>722</v>
      </c>
      <c r="AN250" s="15"/>
      <c r="AO250" s="61">
        <f t="shared" si="41"/>
        <v>-1020398</v>
      </c>
      <c r="AP250" s="61"/>
      <c r="AQ250" s="61">
        <f t="shared" si="39"/>
        <v>-85036</v>
      </c>
      <c r="AT250">
        <v>1936144</v>
      </c>
      <c r="AU250" s="60">
        <f t="shared" si="42"/>
        <v>1390265.7882397864</v>
      </c>
      <c r="AV250">
        <f t="shared" si="43"/>
        <v>278053</v>
      </c>
      <c r="AX250">
        <v>122563</v>
      </c>
      <c r="AY250">
        <v>0</v>
      </c>
      <c r="AZ250">
        <v>199605</v>
      </c>
      <c r="BB250" s="60">
        <f t="shared" si="44"/>
        <v>87549.997099999979</v>
      </c>
      <c r="BC250" s="60">
        <f t="shared" si="45"/>
        <v>0</v>
      </c>
      <c r="BD250" s="60">
        <f t="shared" si="46"/>
        <v>142573.72548150003</v>
      </c>
      <c r="BF250">
        <f t="shared" si="47"/>
        <v>17510</v>
      </c>
      <c r="BG250">
        <f t="shared" si="48"/>
        <v>0</v>
      </c>
      <c r="BH250">
        <f t="shared" si="49"/>
        <v>28515</v>
      </c>
    </row>
    <row r="251" spans="1:60" x14ac:dyDescent="0.2">
      <c r="A251">
        <v>90008323</v>
      </c>
      <c r="B251">
        <v>832</v>
      </c>
      <c r="C251" t="s">
        <v>272</v>
      </c>
      <c r="D251" s="61">
        <v>3731</v>
      </c>
      <c r="E251" s="62">
        <v>8856973.005469881</v>
      </c>
      <c r="F251" s="61">
        <v>1993501.3859209314</v>
      </c>
      <c r="I251" s="61">
        <v>78344.394</v>
      </c>
      <c r="J251" s="61">
        <v>0</v>
      </c>
      <c r="K251" s="61">
        <v>53424.209100000007</v>
      </c>
      <c r="M251" s="61">
        <v>8881893.1903698817</v>
      </c>
      <c r="O251" s="61">
        <v>541926.4707940222</v>
      </c>
      <c r="R251" s="60">
        <f t="shared" si="38"/>
        <v>9423819.6611639038</v>
      </c>
      <c r="T251" s="61">
        <v>785318</v>
      </c>
      <c r="Z251" s="63">
        <f t="shared" si="40"/>
        <v>9331976.6611639038</v>
      </c>
      <c r="AA251" s="36"/>
      <c r="AH251" s="48">
        <v>90016731</v>
      </c>
      <c r="AI251" s="86">
        <v>1246693</v>
      </c>
      <c r="AJ251" s="86">
        <v>103888</v>
      </c>
      <c r="AK251" t="s">
        <v>723</v>
      </c>
      <c r="AN251" s="15"/>
      <c r="AO251" s="61">
        <f t="shared" si="41"/>
        <v>-91843</v>
      </c>
      <c r="AP251" s="61"/>
      <c r="AQ251" s="61">
        <f t="shared" si="39"/>
        <v>-7657</v>
      </c>
      <c r="AT251">
        <v>5163130</v>
      </c>
      <c r="AU251" s="60">
        <f t="shared" si="42"/>
        <v>3693843.005469881</v>
      </c>
      <c r="AV251">
        <f t="shared" si="43"/>
        <v>738769</v>
      </c>
      <c r="AX251">
        <v>45703</v>
      </c>
      <c r="AY251">
        <v>0</v>
      </c>
      <c r="AZ251">
        <v>31164</v>
      </c>
      <c r="BB251" s="60">
        <f t="shared" si="44"/>
        <v>32641.394</v>
      </c>
      <c r="BC251" s="60">
        <f t="shared" si="45"/>
        <v>0</v>
      </c>
      <c r="BD251" s="60">
        <f t="shared" si="46"/>
        <v>22260.209100000007</v>
      </c>
      <c r="BF251">
        <f t="shared" si="47"/>
        <v>6528</v>
      </c>
      <c r="BG251">
        <f t="shared" si="48"/>
        <v>0</v>
      </c>
      <c r="BH251">
        <f t="shared" si="49"/>
        <v>4452</v>
      </c>
    </row>
    <row r="252" spans="1:60" x14ac:dyDescent="0.2">
      <c r="A252">
        <v>90008333</v>
      </c>
      <c r="B252">
        <v>833</v>
      </c>
      <c r="C252" t="s">
        <v>273</v>
      </c>
      <c r="D252" s="61">
        <v>1705</v>
      </c>
      <c r="E252" s="62">
        <v>1861461.9215576656</v>
      </c>
      <c r="F252" s="61">
        <v>417782.28411695146</v>
      </c>
      <c r="I252" s="61">
        <v>291791.19510000001</v>
      </c>
      <c r="J252" s="61">
        <v>0</v>
      </c>
      <c r="K252" s="61">
        <v>0</v>
      </c>
      <c r="M252" s="61">
        <v>2153253.1166576655</v>
      </c>
      <c r="O252" s="61">
        <v>258525.91009583505</v>
      </c>
      <c r="R252" s="60">
        <f t="shared" si="38"/>
        <v>2411779.0267535006</v>
      </c>
      <c r="T252" s="61">
        <v>200982</v>
      </c>
      <c r="Z252" s="63">
        <f t="shared" si="40"/>
        <v>1988385.0267535006</v>
      </c>
      <c r="AA252" s="36"/>
      <c r="AH252" s="48">
        <v>90025651</v>
      </c>
      <c r="AI252" s="86">
        <v>2503578</v>
      </c>
      <c r="AJ252" s="86">
        <v>208630</v>
      </c>
      <c r="AK252" t="s">
        <v>724</v>
      </c>
      <c r="AN252" s="15"/>
      <c r="AO252" s="61">
        <f t="shared" si="41"/>
        <v>-423394</v>
      </c>
      <c r="AP252" s="61"/>
      <c r="AQ252" s="61">
        <f t="shared" si="39"/>
        <v>-35286</v>
      </c>
      <c r="AT252">
        <v>1084279</v>
      </c>
      <c r="AU252" s="60">
        <f t="shared" si="42"/>
        <v>777182.92155766557</v>
      </c>
      <c r="AV252">
        <f t="shared" si="43"/>
        <v>155437</v>
      </c>
      <c r="AX252">
        <v>170212</v>
      </c>
      <c r="AY252">
        <v>0</v>
      </c>
      <c r="AZ252">
        <v>0</v>
      </c>
      <c r="BB252" s="60">
        <f t="shared" si="44"/>
        <v>121579.19510000001</v>
      </c>
      <c r="BC252" s="60">
        <f t="shared" si="45"/>
        <v>0</v>
      </c>
      <c r="BD252" s="60">
        <f t="shared" si="46"/>
        <v>0</v>
      </c>
      <c r="BF252">
        <f t="shared" si="47"/>
        <v>24316</v>
      </c>
      <c r="BG252">
        <f t="shared" si="48"/>
        <v>0</v>
      </c>
      <c r="BH252">
        <f t="shared" si="49"/>
        <v>0</v>
      </c>
    </row>
    <row r="253" spans="1:60" x14ac:dyDescent="0.2">
      <c r="A253">
        <v>90008343</v>
      </c>
      <c r="B253">
        <v>834</v>
      </c>
      <c r="C253" t="s">
        <v>274</v>
      </c>
      <c r="D253" s="61">
        <v>5844</v>
      </c>
      <c r="E253" s="62">
        <v>5344676.7762678554</v>
      </c>
      <c r="F253" s="61">
        <v>1713630.193337966</v>
      </c>
      <c r="I253" s="61">
        <v>146854.0662</v>
      </c>
      <c r="J253" s="61">
        <v>0</v>
      </c>
      <c r="K253" s="61">
        <v>427927.08143999998</v>
      </c>
      <c r="M253" s="61">
        <v>5063603.7610278558</v>
      </c>
      <c r="O253" s="61">
        <v>708488.99731680402</v>
      </c>
      <c r="R253" s="60">
        <f t="shared" si="38"/>
        <v>5772092.7583446596</v>
      </c>
      <c r="T253" s="61">
        <v>481008</v>
      </c>
      <c r="Z253" s="63">
        <f t="shared" si="40"/>
        <v>4317492.7583446596</v>
      </c>
      <c r="AA253" s="36"/>
      <c r="AH253" s="48">
        <v>90019951</v>
      </c>
      <c r="AI253" s="86">
        <v>2994048</v>
      </c>
      <c r="AJ253" s="86">
        <v>249502</v>
      </c>
      <c r="AK253" t="s">
        <v>725</v>
      </c>
      <c r="AN253" s="15"/>
      <c r="AO253" s="61">
        <f t="shared" si="41"/>
        <v>-1454600</v>
      </c>
      <c r="AP253" s="61"/>
      <c r="AQ253" s="61">
        <f t="shared" si="39"/>
        <v>-121220</v>
      </c>
      <c r="AT253">
        <v>3112340</v>
      </c>
      <c r="AU253" s="60">
        <f t="shared" si="42"/>
        <v>2232336.7762678554</v>
      </c>
      <c r="AV253">
        <f t="shared" si="43"/>
        <v>446467</v>
      </c>
      <c r="AX253">
        <v>85666</v>
      </c>
      <c r="AY253">
        <v>0</v>
      </c>
      <c r="AZ253">
        <v>249627</v>
      </c>
      <c r="BB253" s="60">
        <f t="shared" si="44"/>
        <v>61188.066200000001</v>
      </c>
      <c r="BC253" s="60">
        <f t="shared" si="45"/>
        <v>0</v>
      </c>
      <c r="BD253" s="60">
        <f t="shared" si="46"/>
        <v>178300.08143999998</v>
      </c>
      <c r="BF253">
        <f t="shared" si="47"/>
        <v>12238</v>
      </c>
      <c r="BG253">
        <f t="shared" si="48"/>
        <v>0</v>
      </c>
      <c r="BH253">
        <f t="shared" si="49"/>
        <v>35660</v>
      </c>
    </row>
    <row r="254" spans="1:60" x14ac:dyDescent="0.2">
      <c r="A254">
        <v>90008373</v>
      </c>
      <c r="B254">
        <v>837</v>
      </c>
      <c r="C254" t="s">
        <v>275</v>
      </c>
      <c r="D254" s="61">
        <v>255050</v>
      </c>
      <c r="E254" s="62">
        <v>11590746.015652103</v>
      </c>
      <c r="F254" s="61">
        <v>-161466.89274224796</v>
      </c>
      <c r="I254" s="61">
        <v>5324251.678199999</v>
      </c>
      <c r="J254" s="61">
        <v>0</v>
      </c>
      <c r="K254" s="61">
        <v>18579938.950328983</v>
      </c>
      <c r="M254" s="61">
        <v>-1664941.256476881</v>
      </c>
      <c r="O254" s="61">
        <v>25664370.233016901</v>
      </c>
      <c r="R254" s="60">
        <f t="shared" si="38"/>
        <v>23999428.976540022</v>
      </c>
      <c r="T254" s="61">
        <v>1999952</v>
      </c>
      <c r="Z254" s="63">
        <f t="shared" si="40"/>
        <v>110961743.97654003</v>
      </c>
      <c r="AA254" s="36"/>
      <c r="AH254" s="48">
        <v>90082241</v>
      </c>
      <c r="AI254" s="86">
        <v>1364553</v>
      </c>
      <c r="AJ254" s="86">
        <v>113712</v>
      </c>
      <c r="AK254" t="s">
        <v>726</v>
      </c>
      <c r="AN254" s="15"/>
      <c r="AO254" s="61">
        <f t="shared" si="41"/>
        <v>86962315</v>
      </c>
      <c r="AP254" s="61"/>
      <c r="AQ254" s="61">
        <f t="shared" si="39"/>
        <v>7246850</v>
      </c>
      <c r="AT254">
        <v>6526198</v>
      </c>
      <c r="AU254" s="60">
        <f t="shared" si="42"/>
        <v>5064548.0156521033</v>
      </c>
      <c r="AV254">
        <f t="shared" si="43"/>
        <v>1012910</v>
      </c>
      <c r="AX254">
        <v>3105816</v>
      </c>
      <c r="AY254">
        <v>0</v>
      </c>
      <c r="AZ254">
        <v>10969665</v>
      </c>
      <c r="BB254" s="60">
        <f t="shared" si="44"/>
        <v>2218435.678199999</v>
      </c>
      <c r="BC254" s="60">
        <f t="shared" si="45"/>
        <v>0</v>
      </c>
      <c r="BD254" s="60">
        <f t="shared" si="46"/>
        <v>7610273.9503289834</v>
      </c>
      <c r="BF254">
        <f t="shared" si="47"/>
        <v>443687</v>
      </c>
      <c r="BG254">
        <f t="shared" si="48"/>
        <v>0</v>
      </c>
      <c r="BH254">
        <f t="shared" si="49"/>
        <v>1522055</v>
      </c>
    </row>
    <row r="255" spans="1:60" x14ac:dyDescent="0.2">
      <c r="A255">
        <v>90008443</v>
      </c>
      <c r="B255">
        <v>844</v>
      </c>
      <c r="C255" t="s">
        <v>276</v>
      </c>
      <c r="D255" s="61">
        <v>1412</v>
      </c>
      <c r="E255" s="62">
        <v>934094.73213364009</v>
      </c>
      <c r="F255" s="61">
        <v>800745.64624365338</v>
      </c>
      <c r="I255" s="61">
        <v>35088.287100000001</v>
      </c>
      <c r="J255" s="61">
        <v>0</v>
      </c>
      <c r="K255" s="61">
        <v>90012.707999999999</v>
      </c>
      <c r="M255" s="61">
        <v>879170.31123364007</v>
      </c>
      <c r="O255" s="61">
        <v>262381.75084959716</v>
      </c>
      <c r="R255" s="60">
        <f t="shared" si="38"/>
        <v>1141552.0620832373</v>
      </c>
      <c r="T255" s="61">
        <v>95129</v>
      </c>
      <c r="Z255" s="63">
        <f t="shared" si="40"/>
        <v>823318.06208323734</v>
      </c>
      <c r="AA255" s="36"/>
      <c r="AH255" s="48">
        <v>90016751</v>
      </c>
      <c r="AI255" s="86">
        <v>1729038</v>
      </c>
      <c r="AJ255" s="86">
        <v>144081</v>
      </c>
      <c r="AK255" t="s">
        <v>727</v>
      </c>
      <c r="AN255" s="15"/>
      <c r="AO255" s="61">
        <f t="shared" si="41"/>
        <v>-318234</v>
      </c>
      <c r="AP255" s="61"/>
      <c r="AQ255" s="61">
        <f t="shared" si="39"/>
        <v>-26521</v>
      </c>
      <c r="AT255">
        <v>543585</v>
      </c>
      <c r="AU255" s="60">
        <f t="shared" si="42"/>
        <v>390509.73213364009</v>
      </c>
      <c r="AV255">
        <f t="shared" si="43"/>
        <v>78102</v>
      </c>
      <c r="AX255">
        <v>20468</v>
      </c>
      <c r="AY255">
        <v>0</v>
      </c>
      <c r="AZ255">
        <v>52507</v>
      </c>
      <c r="BB255" s="60">
        <f t="shared" si="44"/>
        <v>14620.287100000001</v>
      </c>
      <c r="BC255" s="60">
        <f t="shared" si="45"/>
        <v>0</v>
      </c>
      <c r="BD255" s="60">
        <f t="shared" si="46"/>
        <v>37505.707999999999</v>
      </c>
      <c r="BF255">
        <f t="shared" si="47"/>
        <v>2924</v>
      </c>
      <c r="BG255">
        <f t="shared" si="48"/>
        <v>0</v>
      </c>
      <c r="BH255">
        <f t="shared" si="49"/>
        <v>7501</v>
      </c>
    </row>
    <row r="256" spans="1:60" x14ac:dyDescent="0.2">
      <c r="A256">
        <v>90008453</v>
      </c>
      <c r="B256">
        <v>845</v>
      </c>
      <c r="C256" t="s">
        <v>277</v>
      </c>
      <c r="D256" s="61">
        <v>2831</v>
      </c>
      <c r="E256" s="62">
        <v>3825975.2142267255</v>
      </c>
      <c r="F256" s="61">
        <v>1167700.098500143</v>
      </c>
      <c r="I256" s="61">
        <v>38338.745999999999</v>
      </c>
      <c r="J256" s="61">
        <v>0</v>
      </c>
      <c r="K256" s="61">
        <v>61758.719100000002</v>
      </c>
      <c r="M256" s="61">
        <v>3802555.2411267255</v>
      </c>
      <c r="O256" s="61">
        <v>468072.42922719021</v>
      </c>
      <c r="R256" s="60">
        <f t="shared" si="38"/>
        <v>4270627.6703539155</v>
      </c>
      <c r="T256" s="61">
        <v>355886</v>
      </c>
      <c r="Z256" s="63">
        <f t="shared" si="40"/>
        <v>4249480.6703539155</v>
      </c>
      <c r="AA256" s="36"/>
      <c r="AH256" s="48">
        <v>90080641</v>
      </c>
      <c r="AI256" s="86">
        <v>665880</v>
      </c>
      <c r="AJ256" s="86">
        <v>55489</v>
      </c>
      <c r="AK256" t="s">
        <v>728</v>
      </c>
      <c r="AN256" s="15"/>
      <c r="AO256" s="61">
        <f t="shared" si="41"/>
        <v>-21147</v>
      </c>
      <c r="AP256" s="61"/>
      <c r="AQ256" s="61">
        <f t="shared" si="39"/>
        <v>-1764</v>
      </c>
      <c r="AT256">
        <v>2229213</v>
      </c>
      <c r="AU256" s="60">
        <f t="shared" si="42"/>
        <v>1596762.2142267255</v>
      </c>
      <c r="AV256">
        <f t="shared" si="43"/>
        <v>319352</v>
      </c>
      <c r="AX256">
        <v>22365</v>
      </c>
      <c r="AY256">
        <v>0</v>
      </c>
      <c r="AZ256">
        <v>36029</v>
      </c>
      <c r="BB256" s="60">
        <f t="shared" si="44"/>
        <v>15973.745999999999</v>
      </c>
      <c r="BC256" s="60">
        <f t="shared" si="45"/>
        <v>0</v>
      </c>
      <c r="BD256" s="60">
        <f t="shared" si="46"/>
        <v>25729.719100000002</v>
      </c>
      <c r="BF256">
        <f t="shared" si="47"/>
        <v>3195</v>
      </c>
      <c r="BG256">
        <f t="shared" si="48"/>
        <v>0</v>
      </c>
      <c r="BH256">
        <f t="shared" si="49"/>
        <v>5146</v>
      </c>
    </row>
    <row r="257" spans="1:60" x14ac:dyDescent="0.2">
      <c r="A257">
        <v>90008463</v>
      </c>
      <c r="B257">
        <v>846</v>
      </c>
      <c r="C257" t="s">
        <v>278</v>
      </c>
      <c r="D257" s="61">
        <v>4758</v>
      </c>
      <c r="E257" s="62">
        <v>5717102.6521139042</v>
      </c>
      <c r="F257" s="61">
        <v>2876946.9306597882</v>
      </c>
      <c r="I257" s="61">
        <v>65009.178000000007</v>
      </c>
      <c r="J257" s="61">
        <v>0</v>
      </c>
      <c r="K257" s="61">
        <v>181859.00820000004</v>
      </c>
      <c r="M257" s="61">
        <v>5600252.8219139045</v>
      </c>
      <c r="O257" s="61">
        <v>791501.36746686848</v>
      </c>
      <c r="R257" s="60">
        <f t="shared" si="38"/>
        <v>6391754.1893807733</v>
      </c>
      <c r="T257" s="61">
        <v>532646</v>
      </c>
      <c r="Z257" s="63">
        <f t="shared" si="40"/>
        <v>6044792.1893807733</v>
      </c>
      <c r="AA257" s="36"/>
      <c r="AH257" s="48">
        <v>90081451</v>
      </c>
      <c r="AI257" s="86">
        <v>391000</v>
      </c>
      <c r="AJ257" s="86">
        <v>32583</v>
      </c>
      <c r="AK257" t="s">
        <v>729</v>
      </c>
      <c r="AN257" s="15"/>
      <c r="AO257" s="61">
        <f t="shared" si="41"/>
        <v>-346962</v>
      </c>
      <c r="AP257" s="61"/>
      <c r="AQ257" s="61">
        <f t="shared" si="39"/>
        <v>-28916</v>
      </c>
      <c r="AT257">
        <v>3330593</v>
      </c>
      <c r="AU257" s="60">
        <f t="shared" si="42"/>
        <v>2386509.6521139042</v>
      </c>
      <c r="AV257">
        <f t="shared" si="43"/>
        <v>477302</v>
      </c>
      <c r="AX257">
        <v>37919</v>
      </c>
      <c r="AY257">
        <v>0</v>
      </c>
      <c r="AZ257">
        <v>106085</v>
      </c>
      <c r="BB257" s="60">
        <f t="shared" si="44"/>
        <v>27090.178000000007</v>
      </c>
      <c r="BC257" s="60">
        <f t="shared" si="45"/>
        <v>0</v>
      </c>
      <c r="BD257" s="60">
        <f t="shared" si="46"/>
        <v>75774.00820000004</v>
      </c>
      <c r="BF257">
        <f t="shared" si="47"/>
        <v>5418</v>
      </c>
      <c r="BG257">
        <f t="shared" si="48"/>
        <v>0</v>
      </c>
      <c r="BH257">
        <f t="shared" si="49"/>
        <v>15155</v>
      </c>
    </row>
    <row r="258" spans="1:60" x14ac:dyDescent="0.2">
      <c r="A258">
        <v>90008483</v>
      </c>
      <c r="B258">
        <v>848</v>
      </c>
      <c r="C258" t="s">
        <v>279</v>
      </c>
      <c r="D258" s="61">
        <v>4066</v>
      </c>
      <c r="E258" s="62">
        <v>4802736.1534987316</v>
      </c>
      <c r="F258" s="61">
        <v>2631174.3483328619</v>
      </c>
      <c r="I258" s="61">
        <v>143353.57199999999</v>
      </c>
      <c r="J258" s="61">
        <v>0</v>
      </c>
      <c r="K258" s="61">
        <v>148354.27799999999</v>
      </c>
      <c r="M258" s="61">
        <v>4797735.4474987313</v>
      </c>
      <c r="O258" s="61">
        <v>722295.2662331661</v>
      </c>
      <c r="R258" s="60">
        <f t="shared" ref="R258:R321" si="50">M258+O258+P258</f>
        <v>5520030.7137318971</v>
      </c>
      <c r="T258" s="61">
        <v>460003</v>
      </c>
      <c r="Z258" s="63">
        <f t="shared" si="40"/>
        <v>6267282.7137318971</v>
      </c>
      <c r="AA258" s="36"/>
      <c r="AH258" s="48">
        <v>90083301</v>
      </c>
      <c r="AI258" s="86">
        <v>273635</v>
      </c>
      <c r="AJ258" s="86">
        <v>22802</v>
      </c>
      <c r="AK258" t="s">
        <v>730</v>
      </c>
      <c r="AN258" s="15"/>
      <c r="AO258" s="61">
        <f t="shared" si="41"/>
        <v>747252</v>
      </c>
      <c r="AP258" s="61"/>
      <c r="AQ258" s="61">
        <f t="shared" ref="AQ258:AQ321" si="51">_xlfn.IFNA(INDEX($AJ$2:$AJ$742,MATCH(A258,$AH$2:$AH$742,0),1,1),0)</f>
        <v>62269</v>
      </c>
      <c r="AT258">
        <v>2797851</v>
      </c>
      <c r="AU258" s="60">
        <f t="shared" si="42"/>
        <v>2004885.1534987316</v>
      </c>
      <c r="AV258">
        <f t="shared" si="43"/>
        <v>400977</v>
      </c>
      <c r="AX258">
        <v>83622</v>
      </c>
      <c r="AY258">
        <v>0</v>
      </c>
      <c r="AZ258">
        <v>86541</v>
      </c>
      <c r="BB258" s="60">
        <f t="shared" si="44"/>
        <v>59731.571999999986</v>
      </c>
      <c r="BC258" s="60">
        <f t="shared" si="45"/>
        <v>0</v>
      </c>
      <c r="BD258" s="60">
        <f t="shared" si="46"/>
        <v>61813.277999999991</v>
      </c>
      <c r="BF258">
        <f t="shared" si="47"/>
        <v>11946</v>
      </c>
      <c r="BG258">
        <f t="shared" si="48"/>
        <v>0</v>
      </c>
      <c r="BH258">
        <f t="shared" si="49"/>
        <v>12363</v>
      </c>
    </row>
    <row r="259" spans="1:60" x14ac:dyDescent="0.2">
      <c r="A259">
        <v>90008493</v>
      </c>
      <c r="B259">
        <v>849</v>
      </c>
      <c r="C259" t="s">
        <v>280</v>
      </c>
      <c r="D259" s="61">
        <v>2849</v>
      </c>
      <c r="E259" s="62">
        <v>4574870.2361313282</v>
      </c>
      <c r="F259" s="61">
        <v>1821310.369386377</v>
      </c>
      <c r="I259" s="61">
        <v>280039.53600000002</v>
      </c>
      <c r="J259" s="61">
        <v>0</v>
      </c>
      <c r="K259" s="61">
        <v>18419.267100000001</v>
      </c>
      <c r="M259" s="61">
        <v>4836490.5050313286</v>
      </c>
      <c r="O259" s="61">
        <v>500650.537864591</v>
      </c>
      <c r="R259" s="60">
        <f t="shared" si="50"/>
        <v>5337141.0428959196</v>
      </c>
      <c r="T259" s="61">
        <v>444762</v>
      </c>
      <c r="Z259" s="63">
        <f t="shared" ref="Z259:Z322" si="52">R259+AO259</f>
        <v>5677603.0428959196</v>
      </c>
      <c r="AA259" s="36"/>
      <c r="AH259" s="48">
        <v>90051381</v>
      </c>
      <c r="AI259" s="86">
        <v>82316</v>
      </c>
      <c r="AJ259" s="86">
        <v>6859</v>
      </c>
      <c r="AK259" t="s">
        <v>731</v>
      </c>
      <c r="AN259" s="15"/>
      <c r="AO259" s="61">
        <f t="shared" ref="AO259:AO322" si="53">_xlfn.IFNA(INDEX($AI$2:$AI$733,MATCH(A259,$AH$2:$AH$733,0),1,1),0)</f>
        <v>340462</v>
      </c>
      <c r="AP259" s="61"/>
      <c r="AQ259" s="61">
        <f t="shared" si="51"/>
        <v>28368</v>
      </c>
      <c r="AT259">
        <v>2666048</v>
      </c>
      <c r="AU259" s="60">
        <f t="shared" ref="AU259:AU293" si="54">E259-AT259</f>
        <v>1908822.2361313282</v>
      </c>
      <c r="AV259">
        <f t="shared" ref="AV259:AV293" si="55">ROUND(AU259/5,0)</f>
        <v>381764</v>
      </c>
      <c r="AX259">
        <v>163359</v>
      </c>
      <c r="AY259">
        <v>0</v>
      </c>
      <c r="AZ259">
        <v>10745</v>
      </c>
      <c r="BB259" s="60">
        <f t="shared" ref="BB259:BB322" si="56">I259-AX259</f>
        <v>116680.53600000002</v>
      </c>
      <c r="BC259" s="60">
        <f t="shared" ref="BC259:BC322" si="57">J259-AY259</f>
        <v>0</v>
      </c>
      <c r="BD259" s="60">
        <f t="shared" ref="BD259:BD322" si="58">K259-AZ259</f>
        <v>7674.2671000000009</v>
      </c>
      <c r="BF259">
        <f t="shared" ref="BF259:BF322" si="59">ROUND(BB259/5,0)</f>
        <v>23336</v>
      </c>
      <c r="BG259">
        <f t="shared" ref="BG259:BG322" si="60">ROUND(BC259/5,0)</f>
        <v>0</v>
      </c>
      <c r="BH259">
        <f t="shared" ref="BH259:BH322" si="61">ROUND(BD259/5,0)</f>
        <v>1535</v>
      </c>
    </row>
    <row r="260" spans="1:60" x14ac:dyDescent="0.2">
      <c r="A260">
        <v>90008503</v>
      </c>
      <c r="B260">
        <v>850</v>
      </c>
      <c r="C260" t="s">
        <v>281</v>
      </c>
      <c r="D260" s="61">
        <v>2368</v>
      </c>
      <c r="E260" s="62">
        <v>2878630.5174020762</v>
      </c>
      <c r="F260" s="61">
        <v>1058748.8134188382</v>
      </c>
      <c r="I260" s="61">
        <v>415225.28819999995</v>
      </c>
      <c r="J260" s="61">
        <v>0</v>
      </c>
      <c r="K260" s="61">
        <v>142170.07157999999</v>
      </c>
      <c r="M260" s="61">
        <v>3151685.7340220762</v>
      </c>
      <c r="O260" s="61">
        <v>232401.95156787534</v>
      </c>
      <c r="R260" s="60">
        <f t="shared" si="50"/>
        <v>3384087.6855899515</v>
      </c>
      <c r="T260" s="61">
        <v>282007</v>
      </c>
      <c r="Z260" s="63">
        <f t="shared" si="52"/>
        <v>2972755.6855899515</v>
      </c>
      <c r="AA260" s="36"/>
      <c r="AH260" s="48">
        <v>90099351</v>
      </c>
      <c r="AI260" s="86">
        <v>186770</v>
      </c>
      <c r="AJ260" s="86">
        <v>15564</v>
      </c>
      <c r="AK260" t="s">
        <v>732</v>
      </c>
      <c r="AN260" s="15"/>
      <c r="AO260" s="61">
        <f t="shared" si="53"/>
        <v>-411332</v>
      </c>
      <c r="AP260" s="61"/>
      <c r="AQ260" s="61">
        <f t="shared" si="51"/>
        <v>-34280</v>
      </c>
      <c r="AT260">
        <v>1677018</v>
      </c>
      <c r="AU260" s="60">
        <f t="shared" si="54"/>
        <v>1201612.5174020762</v>
      </c>
      <c r="AV260">
        <f t="shared" si="55"/>
        <v>240323</v>
      </c>
      <c r="AX260">
        <v>242214</v>
      </c>
      <c r="AY260">
        <v>0</v>
      </c>
      <c r="AZ260">
        <v>82936</v>
      </c>
      <c r="BB260" s="60">
        <f t="shared" si="56"/>
        <v>173011.28819999995</v>
      </c>
      <c r="BC260" s="60">
        <f t="shared" si="57"/>
        <v>0</v>
      </c>
      <c r="BD260" s="60">
        <f t="shared" si="58"/>
        <v>59234.071579999989</v>
      </c>
      <c r="BF260">
        <f t="shared" si="59"/>
        <v>34602</v>
      </c>
      <c r="BG260">
        <f t="shared" si="60"/>
        <v>0</v>
      </c>
      <c r="BH260">
        <f t="shared" si="61"/>
        <v>11847</v>
      </c>
    </row>
    <row r="261" spans="1:60" x14ac:dyDescent="0.2">
      <c r="A261">
        <v>90008513</v>
      </c>
      <c r="B261">
        <v>851</v>
      </c>
      <c r="C261" t="s">
        <v>282</v>
      </c>
      <c r="D261" s="61">
        <v>21018</v>
      </c>
      <c r="E261" s="62">
        <v>9783393.7786384448</v>
      </c>
      <c r="F261" s="61">
        <v>6208895.9296519831</v>
      </c>
      <c r="I261" s="61">
        <v>316878.07020000002</v>
      </c>
      <c r="J261" s="61">
        <v>0</v>
      </c>
      <c r="K261" s="61">
        <v>379378.56069000007</v>
      </c>
      <c r="M261" s="61">
        <v>9720893.2881484441</v>
      </c>
      <c r="O261" s="61">
        <v>1826235.4940023492</v>
      </c>
      <c r="R261" s="60">
        <f t="shared" si="50"/>
        <v>11547128.782150794</v>
      </c>
      <c r="T261" s="61">
        <v>962261</v>
      </c>
      <c r="Z261" s="63">
        <f t="shared" si="52"/>
        <v>11387577.782150794</v>
      </c>
      <c r="AA261" s="36"/>
      <c r="AH261" s="48">
        <v>90016761</v>
      </c>
      <c r="AI261" s="86">
        <v>845755</v>
      </c>
      <c r="AJ261" s="86">
        <v>70479</v>
      </c>
      <c r="AK261" t="s">
        <v>733</v>
      </c>
      <c r="AN261" s="15"/>
      <c r="AO261" s="61">
        <f t="shared" si="53"/>
        <v>-159551</v>
      </c>
      <c r="AP261" s="61"/>
      <c r="AQ261" s="61">
        <f t="shared" si="51"/>
        <v>-13303</v>
      </c>
      <c r="AT261">
        <v>5687605</v>
      </c>
      <c r="AU261" s="60">
        <f t="shared" si="54"/>
        <v>4095788.7786384448</v>
      </c>
      <c r="AV261">
        <f t="shared" si="55"/>
        <v>819158</v>
      </c>
      <c r="AX261">
        <v>184849</v>
      </c>
      <c r="AY261">
        <v>0</v>
      </c>
      <c r="AZ261">
        <v>221305</v>
      </c>
      <c r="BB261" s="60">
        <f t="shared" si="56"/>
        <v>132029.07020000002</v>
      </c>
      <c r="BC261" s="60">
        <f t="shared" si="57"/>
        <v>0</v>
      </c>
      <c r="BD261" s="60">
        <f t="shared" si="58"/>
        <v>158073.56069000007</v>
      </c>
      <c r="BF261">
        <f t="shared" si="59"/>
        <v>26406</v>
      </c>
      <c r="BG261">
        <f t="shared" si="60"/>
        <v>0</v>
      </c>
      <c r="BH261">
        <f t="shared" si="61"/>
        <v>31615</v>
      </c>
    </row>
    <row r="262" spans="1:60" x14ac:dyDescent="0.2">
      <c r="A262">
        <v>90008533</v>
      </c>
      <c r="B262">
        <v>853</v>
      </c>
      <c r="C262" t="s">
        <v>283</v>
      </c>
      <c r="D262" s="61">
        <v>201863</v>
      </c>
      <c r="E262" s="62">
        <v>32770202.05888848</v>
      </c>
      <c r="F262" s="61">
        <v>-2215592.3726901491</v>
      </c>
      <c r="I262" s="61">
        <v>7430215.6649999991</v>
      </c>
      <c r="J262" s="61">
        <v>0</v>
      </c>
      <c r="K262" s="61">
        <v>10627446.633610498</v>
      </c>
      <c r="M262" s="61">
        <v>29572971.090277981</v>
      </c>
      <c r="O262" s="61">
        <v>24632053.0482044</v>
      </c>
      <c r="R262" s="60">
        <f t="shared" si="50"/>
        <v>54205024.138482377</v>
      </c>
      <c r="T262" s="61">
        <v>4517085</v>
      </c>
      <c r="Z262" s="63">
        <f t="shared" si="52"/>
        <v>103036694.13848238</v>
      </c>
      <c r="AA262" s="36"/>
      <c r="AH262" s="48">
        <v>90082521</v>
      </c>
      <c r="AI262" s="86">
        <v>613601</v>
      </c>
      <c r="AJ262" s="86">
        <v>51133</v>
      </c>
      <c r="AK262" t="s">
        <v>734</v>
      </c>
      <c r="AN262" s="15"/>
      <c r="AO262" s="61">
        <f t="shared" si="53"/>
        <v>48831670</v>
      </c>
      <c r="AP262" s="61"/>
      <c r="AQ262" s="61">
        <f t="shared" si="51"/>
        <v>4069295</v>
      </c>
      <c r="AT262">
        <v>18929904</v>
      </c>
      <c r="AU262" s="60">
        <f t="shared" si="54"/>
        <v>13840298.05888848</v>
      </c>
      <c r="AV262">
        <f t="shared" si="55"/>
        <v>2768060</v>
      </c>
      <c r="AX262">
        <v>4334295</v>
      </c>
      <c r="AY262">
        <v>0</v>
      </c>
      <c r="AZ262">
        <v>6199347</v>
      </c>
      <c r="BB262" s="60">
        <f t="shared" si="56"/>
        <v>3095920.6649999991</v>
      </c>
      <c r="BC262" s="60">
        <f t="shared" si="57"/>
        <v>0</v>
      </c>
      <c r="BD262" s="60">
        <f t="shared" si="58"/>
        <v>4428099.6336104982</v>
      </c>
      <c r="BF262">
        <f t="shared" si="59"/>
        <v>619184</v>
      </c>
      <c r="BG262">
        <f t="shared" si="60"/>
        <v>0</v>
      </c>
      <c r="BH262">
        <f t="shared" si="61"/>
        <v>885620</v>
      </c>
    </row>
    <row r="263" spans="1:60" x14ac:dyDescent="0.2">
      <c r="A263">
        <v>90008543</v>
      </c>
      <c r="B263">
        <v>854</v>
      </c>
      <c r="C263" t="s">
        <v>284</v>
      </c>
      <c r="D263" s="61">
        <v>3253</v>
      </c>
      <c r="E263" s="62">
        <v>2575114.5707193171</v>
      </c>
      <c r="F263" s="61">
        <v>1441043.5113467067</v>
      </c>
      <c r="I263" s="61">
        <v>0</v>
      </c>
      <c r="J263" s="61">
        <v>0</v>
      </c>
      <c r="K263" s="61">
        <v>89721.000150000007</v>
      </c>
      <c r="M263" s="61">
        <v>2485393.5705693169</v>
      </c>
      <c r="O263" s="61">
        <v>441790.74599143106</v>
      </c>
      <c r="R263" s="60">
        <f t="shared" si="50"/>
        <v>2927184.316560748</v>
      </c>
      <c r="T263" s="61">
        <v>243932</v>
      </c>
      <c r="Z263" s="63">
        <f t="shared" si="52"/>
        <v>2917324.316560748</v>
      </c>
      <c r="AA263" s="36"/>
      <c r="AH263" s="48">
        <v>90012551</v>
      </c>
      <c r="AI263" s="86">
        <v>1937812</v>
      </c>
      <c r="AJ263" s="86">
        <v>161482</v>
      </c>
      <c r="AK263" t="s">
        <v>735</v>
      </c>
      <c r="AN263" s="15"/>
      <c r="AO263" s="61">
        <f t="shared" si="53"/>
        <v>-9860</v>
      </c>
      <c r="AP263" s="61"/>
      <c r="AQ263" s="61">
        <f t="shared" si="51"/>
        <v>-823</v>
      </c>
      <c r="AT263">
        <v>1499155</v>
      </c>
      <c r="AU263" s="60">
        <f t="shared" si="54"/>
        <v>1075959.5707193171</v>
      </c>
      <c r="AV263">
        <f t="shared" si="55"/>
        <v>215192</v>
      </c>
      <c r="AX263">
        <v>0</v>
      </c>
      <c r="AY263">
        <v>0</v>
      </c>
      <c r="AZ263">
        <v>52339</v>
      </c>
      <c r="BB263" s="60">
        <f t="shared" si="56"/>
        <v>0</v>
      </c>
      <c r="BC263" s="60">
        <f t="shared" si="57"/>
        <v>0</v>
      </c>
      <c r="BD263" s="60">
        <f t="shared" si="58"/>
        <v>37382.000150000007</v>
      </c>
      <c r="BF263">
        <f t="shared" si="59"/>
        <v>0</v>
      </c>
      <c r="BG263">
        <f t="shared" si="60"/>
        <v>0</v>
      </c>
      <c r="BH263">
        <f t="shared" si="61"/>
        <v>7476</v>
      </c>
    </row>
    <row r="264" spans="1:60" x14ac:dyDescent="0.2">
      <c r="A264">
        <v>90008573</v>
      </c>
      <c r="B264">
        <v>857</v>
      </c>
      <c r="C264" t="s">
        <v>285</v>
      </c>
      <c r="D264" s="61">
        <v>2313</v>
      </c>
      <c r="E264" s="62">
        <v>-321978.34329359885</v>
      </c>
      <c r="F264" s="61">
        <v>1257965.7852350762</v>
      </c>
      <c r="I264" s="61">
        <v>1023477.828</v>
      </c>
      <c r="J264" s="61">
        <v>0</v>
      </c>
      <c r="K264" s="61">
        <v>150021.18</v>
      </c>
      <c r="M264" s="61">
        <v>551478.30470640119</v>
      </c>
      <c r="O264" s="61">
        <v>387001.52356012899</v>
      </c>
      <c r="R264" s="60">
        <f t="shared" si="50"/>
        <v>938479.82826653018</v>
      </c>
      <c r="T264" s="61">
        <v>78207</v>
      </c>
      <c r="Z264" s="63">
        <f t="shared" si="52"/>
        <v>1077444.8282665303</v>
      </c>
      <c r="AA264" s="36"/>
      <c r="AH264" s="48">
        <v>90082751</v>
      </c>
      <c r="AI264" s="86">
        <v>362271</v>
      </c>
      <c r="AJ264" s="86">
        <v>30189</v>
      </c>
      <c r="AK264" t="s">
        <v>736</v>
      </c>
      <c r="AN264" s="15"/>
      <c r="AO264" s="61">
        <f t="shared" si="53"/>
        <v>138965</v>
      </c>
      <c r="AP264" s="61"/>
      <c r="AQ264" s="61">
        <f t="shared" si="51"/>
        <v>11579</v>
      </c>
      <c r="AT264">
        <v>-189952</v>
      </c>
      <c r="AU264" s="60">
        <f t="shared" si="54"/>
        <v>-132026.34329359885</v>
      </c>
      <c r="AV264">
        <f t="shared" si="55"/>
        <v>-26405</v>
      </c>
      <c r="AX264">
        <v>597030</v>
      </c>
      <c r="AY264">
        <v>0</v>
      </c>
      <c r="AZ264">
        <v>87514</v>
      </c>
      <c r="BB264" s="60">
        <f t="shared" si="56"/>
        <v>426447.82799999998</v>
      </c>
      <c r="BC264" s="60">
        <f t="shared" si="57"/>
        <v>0</v>
      </c>
      <c r="BD264" s="60">
        <f t="shared" si="58"/>
        <v>62507.179999999993</v>
      </c>
      <c r="BF264">
        <f t="shared" si="59"/>
        <v>85290</v>
      </c>
      <c r="BG264">
        <f t="shared" si="60"/>
        <v>0</v>
      </c>
      <c r="BH264">
        <f t="shared" si="61"/>
        <v>12501</v>
      </c>
    </row>
    <row r="265" spans="1:60" x14ac:dyDescent="0.2">
      <c r="A265">
        <v>90008583</v>
      </c>
      <c r="B265">
        <v>858</v>
      </c>
      <c r="C265" t="s">
        <v>286</v>
      </c>
      <c r="D265" s="61">
        <v>41338</v>
      </c>
      <c r="E265" s="62">
        <v>32127178.180949066</v>
      </c>
      <c r="F265" s="61">
        <v>-905598.72621046787</v>
      </c>
      <c r="I265" s="61">
        <v>4418457.1313999984</v>
      </c>
      <c r="J265" s="61">
        <v>0</v>
      </c>
      <c r="K265" s="61">
        <v>1768383.827211</v>
      </c>
      <c r="M265" s="61">
        <v>34777251.485138066</v>
      </c>
      <c r="O265" s="61">
        <v>2278167.5324566057</v>
      </c>
      <c r="R265" s="60">
        <f t="shared" si="50"/>
        <v>37055419.017594673</v>
      </c>
      <c r="T265" s="61">
        <v>3087952</v>
      </c>
      <c r="Z265" s="63">
        <f t="shared" si="52"/>
        <v>34350450.017594673</v>
      </c>
      <c r="AA265" s="36"/>
      <c r="AH265" s="48">
        <v>90011541</v>
      </c>
      <c r="AI265" s="86">
        <v>1027009</v>
      </c>
      <c r="AJ265" s="86">
        <v>85581</v>
      </c>
      <c r="AK265" t="s">
        <v>737</v>
      </c>
      <c r="AN265" s="15"/>
      <c r="AO265" s="61">
        <f t="shared" si="53"/>
        <v>-2704969</v>
      </c>
      <c r="AP265" s="61"/>
      <c r="AQ265" s="61">
        <f t="shared" si="51"/>
        <v>-225418</v>
      </c>
      <c r="AT265">
        <v>18702754</v>
      </c>
      <c r="AU265" s="60">
        <f t="shared" si="54"/>
        <v>13424424.180949066</v>
      </c>
      <c r="AV265">
        <f t="shared" si="55"/>
        <v>2684885</v>
      </c>
      <c r="AX265">
        <v>2577435</v>
      </c>
      <c r="AY265">
        <v>0</v>
      </c>
      <c r="AZ265">
        <v>1031555</v>
      </c>
      <c r="BB265" s="60">
        <f t="shared" si="56"/>
        <v>1841022.1313999984</v>
      </c>
      <c r="BC265" s="60">
        <f t="shared" si="57"/>
        <v>0</v>
      </c>
      <c r="BD265" s="60">
        <f t="shared" si="58"/>
        <v>736828.82721100003</v>
      </c>
      <c r="BF265">
        <f t="shared" si="59"/>
        <v>368204</v>
      </c>
      <c r="BG265">
        <f t="shared" si="60"/>
        <v>0</v>
      </c>
      <c r="BH265">
        <f t="shared" si="61"/>
        <v>147366</v>
      </c>
    </row>
    <row r="266" spans="1:60" x14ac:dyDescent="0.2">
      <c r="A266">
        <v>90008593</v>
      </c>
      <c r="B266">
        <v>859</v>
      </c>
      <c r="C266" t="s">
        <v>287</v>
      </c>
      <c r="D266" s="61">
        <v>6525</v>
      </c>
      <c r="E266" s="62">
        <v>12098235.864904974</v>
      </c>
      <c r="F266" s="61">
        <v>4801935.6825613212</v>
      </c>
      <c r="I266" s="61">
        <v>218447.50709999999</v>
      </c>
      <c r="J266" s="61">
        <v>0</v>
      </c>
      <c r="K266" s="61">
        <v>163864.80111</v>
      </c>
      <c r="M266" s="61">
        <v>12152818.570894973</v>
      </c>
      <c r="O266" s="61">
        <v>411420.72695270053</v>
      </c>
      <c r="R266" s="60">
        <f t="shared" si="50"/>
        <v>12564239.297847673</v>
      </c>
      <c r="T266" s="61">
        <v>1047020</v>
      </c>
      <c r="Z266" s="63">
        <f t="shared" si="52"/>
        <v>11638131.297847673</v>
      </c>
      <c r="AA266" s="36"/>
      <c r="AH266" s="48">
        <v>90023171</v>
      </c>
      <c r="AI266" s="86">
        <v>2136105</v>
      </c>
      <c r="AJ266" s="86">
        <v>178007</v>
      </c>
      <c r="AK266" t="s">
        <v>738</v>
      </c>
      <c r="AN266" s="15"/>
      <c r="AO266" s="61">
        <f t="shared" si="53"/>
        <v>-926108</v>
      </c>
      <c r="AP266" s="61"/>
      <c r="AQ266" s="61">
        <f t="shared" si="51"/>
        <v>-77179</v>
      </c>
      <c r="AT266">
        <v>7051289</v>
      </c>
      <c r="AU266" s="60">
        <f t="shared" si="54"/>
        <v>5046946.8649049737</v>
      </c>
      <c r="AV266">
        <f t="shared" si="55"/>
        <v>1009389</v>
      </c>
      <c r="AX266">
        <v>127428</v>
      </c>
      <c r="AY266">
        <v>0</v>
      </c>
      <c r="AZ266">
        <v>95585</v>
      </c>
      <c r="BB266" s="60">
        <f t="shared" si="56"/>
        <v>91019.507099999988</v>
      </c>
      <c r="BC266" s="60">
        <f t="shared" si="57"/>
        <v>0</v>
      </c>
      <c r="BD266" s="60">
        <f t="shared" si="58"/>
        <v>68279.80111</v>
      </c>
      <c r="BF266">
        <f t="shared" si="59"/>
        <v>18204</v>
      </c>
      <c r="BG266">
        <f t="shared" si="60"/>
        <v>0</v>
      </c>
      <c r="BH266">
        <f t="shared" si="61"/>
        <v>13656</v>
      </c>
    </row>
    <row r="267" spans="1:60" x14ac:dyDescent="0.2">
      <c r="A267">
        <v>90008863</v>
      </c>
      <c r="B267">
        <v>886</v>
      </c>
      <c r="C267" t="s">
        <v>288</v>
      </c>
      <c r="D267" s="61">
        <v>12533</v>
      </c>
      <c r="E267" s="62">
        <v>7506642.5421123132</v>
      </c>
      <c r="F267" s="61">
        <v>3818667.6604900956</v>
      </c>
      <c r="I267" s="61">
        <v>980305.06620000012</v>
      </c>
      <c r="J267" s="61">
        <v>0</v>
      </c>
      <c r="K267" s="61">
        <v>797840.13912299997</v>
      </c>
      <c r="M267" s="61">
        <v>7689107.4691893132</v>
      </c>
      <c r="O267" s="61">
        <v>856658.33900917671</v>
      </c>
      <c r="R267" s="60">
        <f t="shared" si="50"/>
        <v>8545765.8081984892</v>
      </c>
      <c r="T267" s="61">
        <v>712147</v>
      </c>
      <c r="Z267" s="63">
        <f t="shared" si="52"/>
        <v>8814954.8081984892</v>
      </c>
      <c r="AA267" s="36"/>
      <c r="AH267" s="48">
        <v>90023151</v>
      </c>
      <c r="AI267" s="86">
        <v>401888</v>
      </c>
      <c r="AJ267" s="86">
        <v>33490</v>
      </c>
      <c r="AK267" t="s">
        <v>739</v>
      </c>
      <c r="AN267" s="15"/>
      <c r="AO267" s="61">
        <f t="shared" si="53"/>
        <v>269189</v>
      </c>
      <c r="AP267" s="61"/>
      <c r="AQ267" s="61">
        <f t="shared" si="51"/>
        <v>22428</v>
      </c>
      <c r="AT267">
        <v>4367321</v>
      </c>
      <c r="AU267" s="60">
        <f t="shared" si="54"/>
        <v>3139321.5421123132</v>
      </c>
      <c r="AV267">
        <f t="shared" si="55"/>
        <v>627864</v>
      </c>
      <c r="AX267">
        <v>571844</v>
      </c>
      <c r="AY267">
        <v>0</v>
      </c>
      <c r="AZ267">
        <v>465409</v>
      </c>
      <c r="BB267" s="60">
        <f t="shared" si="56"/>
        <v>408461.06620000012</v>
      </c>
      <c r="BC267" s="60">
        <f t="shared" si="57"/>
        <v>0</v>
      </c>
      <c r="BD267" s="60">
        <f t="shared" si="58"/>
        <v>332431.13912299997</v>
      </c>
      <c r="BF267">
        <f t="shared" si="59"/>
        <v>81692</v>
      </c>
      <c r="BG267">
        <f t="shared" si="60"/>
        <v>0</v>
      </c>
      <c r="BH267">
        <f t="shared" si="61"/>
        <v>66486</v>
      </c>
    </row>
    <row r="268" spans="1:60" x14ac:dyDescent="0.2">
      <c r="A268">
        <v>90008873</v>
      </c>
      <c r="B268">
        <v>887</v>
      </c>
      <c r="C268" t="s">
        <v>289</v>
      </c>
      <c r="D268" s="61">
        <v>4568</v>
      </c>
      <c r="E268" s="62">
        <v>2556619.8983898633</v>
      </c>
      <c r="F268" s="61">
        <v>2503436.5583130633</v>
      </c>
      <c r="I268" s="61">
        <v>476817.31709999999</v>
      </c>
      <c r="J268" s="61">
        <v>0</v>
      </c>
      <c r="K268" s="61">
        <v>227982.18653999997</v>
      </c>
      <c r="M268" s="61">
        <v>2805455.0289498633</v>
      </c>
      <c r="O268" s="61">
        <v>721235.42344425688</v>
      </c>
      <c r="R268" s="60">
        <f t="shared" si="50"/>
        <v>3526690.4523941204</v>
      </c>
      <c r="T268" s="61">
        <v>293891</v>
      </c>
      <c r="Z268" s="63">
        <f t="shared" si="52"/>
        <v>3431244.4523941204</v>
      </c>
      <c r="AA268" s="36"/>
      <c r="AH268" s="48">
        <v>90014261</v>
      </c>
      <c r="AI268" s="86">
        <v>12949331</v>
      </c>
      <c r="AJ268" s="86">
        <v>1079108</v>
      </c>
      <c r="AK268" t="s">
        <v>740</v>
      </c>
      <c r="AN268" s="15"/>
      <c r="AO268" s="61">
        <f t="shared" si="53"/>
        <v>-95446</v>
      </c>
      <c r="AP268" s="61"/>
      <c r="AQ268" s="61">
        <f t="shared" si="51"/>
        <v>-7958</v>
      </c>
      <c r="AT268">
        <v>1487150</v>
      </c>
      <c r="AU268" s="60">
        <f t="shared" si="54"/>
        <v>1069469.8983898633</v>
      </c>
      <c r="AV268">
        <f t="shared" si="55"/>
        <v>213894</v>
      </c>
      <c r="AX268">
        <v>278145</v>
      </c>
      <c r="AY268">
        <v>0</v>
      </c>
      <c r="AZ268">
        <v>132993</v>
      </c>
      <c r="BB268" s="60">
        <f t="shared" si="56"/>
        <v>198672.31709999999</v>
      </c>
      <c r="BC268" s="60">
        <f t="shared" si="57"/>
        <v>0</v>
      </c>
      <c r="BD268" s="60">
        <f t="shared" si="58"/>
        <v>94989.186539999966</v>
      </c>
      <c r="BF268">
        <f t="shared" si="59"/>
        <v>39734</v>
      </c>
      <c r="BG268">
        <f t="shared" si="60"/>
        <v>0</v>
      </c>
      <c r="BH268">
        <f t="shared" si="61"/>
        <v>18998</v>
      </c>
    </row>
    <row r="269" spans="1:60" x14ac:dyDescent="0.2">
      <c r="A269">
        <v>90008893</v>
      </c>
      <c r="B269">
        <v>889</v>
      </c>
      <c r="C269" t="s">
        <v>290</v>
      </c>
      <c r="D269" s="61">
        <v>2491</v>
      </c>
      <c r="E269" s="62">
        <v>4795296.0737441014</v>
      </c>
      <c r="F269" s="61">
        <v>1239228.5133721351</v>
      </c>
      <c r="I269" s="61">
        <v>181775.66310000001</v>
      </c>
      <c r="J269" s="61">
        <v>0</v>
      </c>
      <c r="K269" s="61">
        <v>8334.51</v>
      </c>
      <c r="M269" s="61">
        <v>4968737.2268441012</v>
      </c>
      <c r="O269" s="61">
        <v>404272.84258457518</v>
      </c>
      <c r="R269" s="60">
        <f t="shared" si="50"/>
        <v>5373010.0694286767</v>
      </c>
      <c r="T269" s="61">
        <v>447751</v>
      </c>
      <c r="Z269" s="63">
        <f t="shared" si="52"/>
        <v>6044921.0694286767</v>
      </c>
      <c r="AA269" s="36"/>
      <c r="AH269" s="48">
        <v>90016771</v>
      </c>
      <c r="AI269" s="86">
        <v>2095298</v>
      </c>
      <c r="AJ269" s="86">
        <v>174605</v>
      </c>
      <c r="AK269" t="s">
        <v>741</v>
      </c>
      <c r="AN269" s="15"/>
      <c r="AO269" s="61">
        <f t="shared" si="53"/>
        <v>671911</v>
      </c>
      <c r="AP269" s="61"/>
      <c r="AQ269" s="61">
        <f t="shared" si="51"/>
        <v>55989</v>
      </c>
      <c r="AT269">
        <v>2794960</v>
      </c>
      <c r="AU269" s="60">
        <f t="shared" si="54"/>
        <v>2000336.0737441014</v>
      </c>
      <c r="AV269">
        <f t="shared" si="55"/>
        <v>400067</v>
      </c>
      <c r="AX269">
        <v>106036</v>
      </c>
      <c r="AY269">
        <v>0</v>
      </c>
      <c r="AZ269">
        <v>4865</v>
      </c>
      <c r="BB269" s="60">
        <f t="shared" si="56"/>
        <v>75739.663100000005</v>
      </c>
      <c r="BC269" s="60">
        <f t="shared" si="57"/>
        <v>0</v>
      </c>
      <c r="BD269" s="60">
        <f t="shared" si="58"/>
        <v>3469.51</v>
      </c>
      <c r="BF269">
        <f t="shared" si="59"/>
        <v>15148</v>
      </c>
      <c r="BG269">
        <f t="shared" si="60"/>
        <v>0</v>
      </c>
      <c r="BH269">
        <f t="shared" si="61"/>
        <v>694</v>
      </c>
    </row>
    <row r="270" spans="1:60" x14ac:dyDescent="0.2">
      <c r="A270">
        <v>90008903</v>
      </c>
      <c r="B270">
        <v>890</v>
      </c>
      <c r="C270" t="s">
        <v>291</v>
      </c>
      <c r="D270" s="61">
        <v>1139</v>
      </c>
      <c r="E270" s="62">
        <v>2636506.6565175937</v>
      </c>
      <c r="F270" s="61">
        <v>403703.09425761091</v>
      </c>
      <c r="I270" s="61">
        <v>8334.51</v>
      </c>
      <c r="J270" s="61">
        <v>0</v>
      </c>
      <c r="K270" s="61">
        <v>38338.745999999999</v>
      </c>
      <c r="M270" s="61">
        <v>2606502.4205175936</v>
      </c>
      <c r="O270" s="61">
        <v>173186.2200255646</v>
      </c>
      <c r="R270" s="60">
        <f t="shared" si="50"/>
        <v>2779688.6405431582</v>
      </c>
      <c r="T270" s="61">
        <v>231641</v>
      </c>
      <c r="Z270" s="63">
        <f t="shared" si="52"/>
        <v>3110038.6405431582</v>
      </c>
      <c r="AA270" s="36"/>
      <c r="AH270" s="48">
        <v>90082251</v>
      </c>
      <c r="AI270" s="86">
        <v>748693</v>
      </c>
      <c r="AJ270" s="86">
        <v>62391</v>
      </c>
      <c r="AK270" t="s">
        <v>742</v>
      </c>
      <c r="AN270" s="15"/>
      <c r="AO270" s="61">
        <f t="shared" si="53"/>
        <v>330350</v>
      </c>
      <c r="AP270" s="61"/>
      <c r="AQ270" s="61">
        <f t="shared" si="51"/>
        <v>27526</v>
      </c>
      <c r="AT270">
        <v>1536913</v>
      </c>
      <c r="AU270" s="60">
        <f t="shared" si="54"/>
        <v>1099593.6565175937</v>
      </c>
      <c r="AV270">
        <f t="shared" si="55"/>
        <v>219919</v>
      </c>
      <c r="AX270">
        <v>4865</v>
      </c>
      <c r="AY270">
        <v>0</v>
      </c>
      <c r="AZ270">
        <v>22365</v>
      </c>
      <c r="BB270" s="60">
        <f t="shared" si="56"/>
        <v>3469.51</v>
      </c>
      <c r="BC270" s="60">
        <f t="shared" si="57"/>
        <v>0</v>
      </c>
      <c r="BD270" s="60">
        <f t="shared" si="58"/>
        <v>15973.745999999999</v>
      </c>
      <c r="BF270">
        <f t="shared" si="59"/>
        <v>694</v>
      </c>
      <c r="BG270">
        <f t="shared" si="60"/>
        <v>0</v>
      </c>
      <c r="BH270">
        <f t="shared" si="61"/>
        <v>3195</v>
      </c>
    </row>
    <row r="271" spans="1:60" x14ac:dyDescent="0.2">
      <c r="A271">
        <v>90008923</v>
      </c>
      <c r="B271">
        <v>892</v>
      </c>
      <c r="C271" t="s">
        <v>292</v>
      </c>
      <c r="D271" s="61">
        <v>3615</v>
      </c>
      <c r="E271" s="62">
        <v>7173925.0642804019</v>
      </c>
      <c r="F271" s="61">
        <v>2176499.5936160646</v>
      </c>
      <c r="I271" s="61">
        <v>30004.236000000001</v>
      </c>
      <c r="J271" s="61">
        <v>0</v>
      </c>
      <c r="K271" s="61">
        <v>74210.477039999998</v>
      </c>
      <c r="M271" s="61">
        <v>7129718.8232404022</v>
      </c>
      <c r="O271" s="61">
        <v>318429.04034874775</v>
      </c>
      <c r="R271" s="60">
        <f t="shared" si="50"/>
        <v>7448147.8635891499</v>
      </c>
      <c r="T271" s="61">
        <v>620679</v>
      </c>
      <c r="Z271" s="63">
        <f t="shared" si="52"/>
        <v>6936559.8635891499</v>
      </c>
      <c r="AA271" s="36"/>
      <c r="AH271" s="48">
        <v>90081481</v>
      </c>
      <c r="AI271" s="86">
        <v>83547</v>
      </c>
      <c r="AJ271" s="86">
        <v>6962</v>
      </c>
      <c r="AK271" t="s">
        <v>743</v>
      </c>
      <c r="AN271" s="15"/>
      <c r="AO271" s="61">
        <f t="shared" si="53"/>
        <v>-511588</v>
      </c>
      <c r="AP271" s="61"/>
      <c r="AQ271" s="61">
        <f t="shared" si="51"/>
        <v>-42635</v>
      </c>
      <c r="AT271">
        <v>4181457</v>
      </c>
      <c r="AU271" s="60">
        <f t="shared" si="54"/>
        <v>2992468.0642804019</v>
      </c>
      <c r="AV271">
        <f t="shared" si="55"/>
        <v>598494</v>
      </c>
      <c r="AX271">
        <v>17500</v>
      </c>
      <c r="AY271">
        <v>0</v>
      </c>
      <c r="AZ271">
        <v>43288</v>
      </c>
      <c r="BB271" s="60">
        <f t="shared" si="56"/>
        <v>12504.236000000001</v>
      </c>
      <c r="BC271" s="60">
        <f t="shared" si="57"/>
        <v>0</v>
      </c>
      <c r="BD271" s="60">
        <f t="shared" si="58"/>
        <v>30922.477039999998</v>
      </c>
      <c r="BF271">
        <f t="shared" si="59"/>
        <v>2501</v>
      </c>
      <c r="BG271">
        <f t="shared" si="60"/>
        <v>0</v>
      </c>
      <c r="BH271">
        <f t="shared" si="61"/>
        <v>6184</v>
      </c>
    </row>
    <row r="272" spans="1:60" x14ac:dyDescent="0.2">
      <c r="A272">
        <v>90008933</v>
      </c>
      <c r="B272">
        <v>893</v>
      </c>
      <c r="C272" t="s">
        <v>293</v>
      </c>
      <c r="D272" s="61">
        <v>7500</v>
      </c>
      <c r="E272" s="62">
        <v>9010363.6355255861</v>
      </c>
      <c r="F272" s="61">
        <v>2376290.3142971764</v>
      </c>
      <c r="I272" s="61">
        <v>210112.99709999998</v>
      </c>
      <c r="J272" s="61">
        <v>0</v>
      </c>
      <c r="K272" s="61">
        <v>245034.59400000001</v>
      </c>
      <c r="M272" s="61">
        <v>8975442.0386255868</v>
      </c>
      <c r="O272" s="61">
        <v>1047768.4374289867</v>
      </c>
      <c r="R272" s="60">
        <f t="shared" si="50"/>
        <v>10023210.476054573</v>
      </c>
      <c r="T272" s="61">
        <v>835268</v>
      </c>
      <c r="Z272" s="63">
        <f t="shared" si="52"/>
        <v>10167800.476054573</v>
      </c>
      <c r="AA272" s="36"/>
      <c r="AH272" s="48">
        <v>90080691</v>
      </c>
      <c r="AI272" s="86">
        <v>460499</v>
      </c>
      <c r="AJ272" s="86">
        <v>38374</v>
      </c>
      <c r="AK272" t="s">
        <v>744</v>
      </c>
      <c r="AN272" s="15"/>
      <c r="AO272" s="61">
        <f t="shared" si="53"/>
        <v>144590</v>
      </c>
      <c r="AP272" s="61"/>
      <c r="AQ272" s="61">
        <f t="shared" si="51"/>
        <v>12044</v>
      </c>
      <c r="AT272">
        <v>5249132</v>
      </c>
      <c r="AU272" s="60">
        <f t="shared" si="54"/>
        <v>3761231.6355255861</v>
      </c>
      <c r="AV272">
        <f t="shared" si="55"/>
        <v>752246</v>
      </c>
      <c r="AX272">
        <v>122563</v>
      </c>
      <c r="AY272">
        <v>0</v>
      </c>
      <c r="AZ272">
        <v>142940</v>
      </c>
      <c r="BB272" s="60">
        <f t="shared" si="56"/>
        <v>87549.997099999979</v>
      </c>
      <c r="BC272" s="60">
        <f t="shared" si="57"/>
        <v>0</v>
      </c>
      <c r="BD272" s="60">
        <f t="shared" si="58"/>
        <v>102094.59400000001</v>
      </c>
      <c r="BF272">
        <f t="shared" si="59"/>
        <v>17510</v>
      </c>
      <c r="BG272">
        <f t="shared" si="60"/>
        <v>0</v>
      </c>
      <c r="BH272">
        <f t="shared" si="61"/>
        <v>20419</v>
      </c>
    </row>
    <row r="273" spans="1:60" x14ac:dyDescent="0.2">
      <c r="A273">
        <v>90008953</v>
      </c>
      <c r="B273">
        <v>895</v>
      </c>
      <c r="C273" t="s">
        <v>294</v>
      </c>
      <c r="D273" s="61">
        <v>14938</v>
      </c>
      <c r="E273" s="62">
        <v>6524085.7368156184</v>
      </c>
      <c r="F273" s="61">
        <v>1041970.5151076629</v>
      </c>
      <c r="I273" s="61">
        <v>693931.30260000017</v>
      </c>
      <c r="J273" s="61">
        <v>0</v>
      </c>
      <c r="K273" s="61">
        <v>151688.08199999999</v>
      </c>
      <c r="M273" s="61">
        <v>7066328.957415618</v>
      </c>
      <c r="O273" s="61">
        <v>1421656.0260170936</v>
      </c>
      <c r="R273" s="60">
        <f t="shared" si="50"/>
        <v>8487984.983432712</v>
      </c>
      <c r="T273" s="61">
        <v>707332</v>
      </c>
      <c r="Z273" s="63">
        <f t="shared" si="52"/>
        <v>7068302.983432712</v>
      </c>
      <c r="AA273" s="36"/>
      <c r="AH273" s="48">
        <v>90082681</v>
      </c>
      <c r="AI273" s="86">
        <v>251804</v>
      </c>
      <c r="AJ273" s="86">
        <v>20983</v>
      </c>
      <c r="AK273" t="s">
        <v>745</v>
      </c>
      <c r="AN273" s="15"/>
      <c r="AO273" s="61">
        <f t="shared" si="53"/>
        <v>-1419682</v>
      </c>
      <c r="AP273" s="61"/>
      <c r="AQ273" s="61">
        <f t="shared" si="51"/>
        <v>-118310</v>
      </c>
      <c r="AT273">
        <v>3791949</v>
      </c>
      <c r="AU273" s="60">
        <f t="shared" si="54"/>
        <v>2732136.7368156184</v>
      </c>
      <c r="AV273">
        <f t="shared" si="55"/>
        <v>546427</v>
      </c>
      <c r="AX273">
        <v>404796</v>
      </c>
      <c r="AY273">
        <v>0</v>
      </c>
      <c r="AZ273">
        <v>88487</v>
      </c>
      <c r="BB273" s="60">
        <f t="shared" si="56"/>
        <v>289135.30260000017</v>
      </c>
      <c r="BC273" s="60">
        <f t="shared" si="57"/>
        <v>0</v>
      </c>
      <c r="BD273" s="60">
        <f t="shared" si="58"/>
        <v>63201.081999999995</v>
      </c>
      <c r="BF273">
        <f t="shared" si="59"/>
        <v>57827</v>
      </c>
      <c r="BG273">
        <f t="shared" si="60"/>
        <v>0</v>
      </c>
      <c r="BH273">
        <f t="shared" si="61"/>
        <v>12640</v>
      </c>
    </row>
    <row r="274" spans="1:60" x14ac:dyDescent="0.2">
      <c r="A274">
        <v>90009053</v>
      </c>
      <c r="B274">
        <v>905</v>
      </c>
      <c r="C274" t="s">
        <v>295</v>
      </c>
      <c r="D274" s="61">
        <v>68956</v>
      </c>
      <c r="E274" s="62">
        <v>14807345.833188571</v>
      </c>
      <c r="F274" s="61">
        <v>4906964.8567551179</v>
      </c>
      <c r="I274" s="61">
        <v>1900685.0055000004</v>
      </c>
      <c r="J274" s="61">
        <v>0</v>
      </c>
      <c r="K274" s="61">
        <v>7934311.4166044984</v>
      </c>
      <c r="M274" s="61">
        <v>8773719.4220840726</v>
      </c>
      <c r="O274" s="61">
        <v>7359141.1058398448</v>
      </c>
      <c r="R274" s="60">
        <f t="shared" si="50"/>
        <v>16132860.527923917</v>
      </c>
      <c r="T274" s="61">
        <v>1344405</v>
      </c>
      <c r="Z274" s="63">
        <f t="shared" si="52"/>
        <v>50453600.527923919</v>
      </c>
      <c r="AA274" s="36"/>
      <c r="AH274" s="48">
        <v>90016781</v>
      </c>
      <c r="AI274" s="86">
        <v>2741878</v>
      </c>
      <c r="AJ274" s="86">
        <v>228489</v>
      </c>
      <c r="AK274" t="s">
        <v>746</v>
      </c>
      <c r="AN274" s="15"/>
      <c r="AO274" s="61">
        <f t="shared" si="53"/>
        <v>34320740</v>
      </c>
      <c r="AP274" s="61"/>
      <c r="AQ274" s="61">
        <f t="shared" si="51"/>
        <v>2860050</v>
      </c>
      <c r="AT274">
        <v>8574062</v>
      </c>
      <c r="AU274" s="60">
        <f t="shared" si="54"/>
        <v>6233283.833188571</v>
      </c>
      <c r="AV274">
        <f t="shared" si="55"/>
        <v>1246657</v>
      </c>
      <c r="AX274">
        <v>1108730</v>
      </c>
      <c r="AY274">
        <v>0</v>
      </c>
      <c r="AZ274">
        <v>4628351</v>
      </c>
      <c r="BB274" s="60">
        <f t="shared" si="56"/>
        <v>791955.00550000044</v>
      </c>
      <c r="BC274" s="60">
        <f t="shared" si="57"/>
        <v>0</v>
      </c>
      <c r="BD274" s="60">
        <f t="shared" si="58"/>
        <v>3305960.4166044984</v>
      </c>
      <c r="BF274">
        <f t="shared" si="59"/>
        <v>158391</v>
      </c>
      <c r="BG274">
        <f t="shared" si="60"/>
        <v>0</v>
      </c>
      <c r="BH274">
        <f t="shared" si="61"/>
        <v>661192</v>
      </c>
    </row>
    <row r="275" spans="1:60" x14ac:dyDescent="0.2">
      <c r="A275">
        <v>90009083</v>
      </c>
      <c r="B275">
        <v>908</v>
      </c>
      <c r="C275" t="s">
        <v>296</v>
      </c>
      <c r="D275" s="61">
        <v>20694</v>
      </c>
      <c r="E275" s="62">
        <v>7984239.2779215146</v>
      </c>
      <c r="F275" s="61">
        <v>4110765.433654401</v>
      </c>
      <c r="I275" s="61">
        <v>467399.3208000001</v>
      </c>
      <c r="J275" s="61">
        <v>0</v>
      </c>
      <c r="K275" s="61">
        <v>599234.59998000017</v>
      </c>
      <c r="M275" s="61">
        <v>7852403.998741515</v>
      </c>
      <c r="O275" s="61">
        <v>1266218.0000574216</v>
      </c>
      <c r="R275" s="60">
        <f t="shared" si="50"/>
        <v>9118621.9987989366</v>
      </c>
      <c r="T275" s="61">
        <v>759885</v>
      </c>
      <c r="Z275" s="63">
        <f t="shared" si="52"/>
        <v>10844519.998798937</v>
      </c>
      <c r="AA275" s="36"/>
      <c r="AH275" s="48">
        <v>90051391</v>
      </c>
      <c r="AI275" s="86">
        <v>116615</v>
      </c>
      <c r="AJ275" s="86">
        <v>9717</v>
      </c>
      <c r="AK275" t="s">
        <v>747</v>
      </c>
      <c r="AN275" s="15"/>
      <c r="AO275" s="61">
        <f t="shared" si="53"/>
        <v>1725898</v>
      </c>
      <c r="AP275" s="61"/>
      <c r="AQ275" s="61">
        <f t="shared" si="51"/>
        <v>143819</v>
      </c>
      <c r="AT275">
        <v>4638403</v>
      </c>
      <c r="AU275" s="60">
        <f t="shared" si="54"/>
        <v>3345836.2779215146</v>
      </c>
      <c r="AV275">
        <f t="shared" si="55"/>
        <v>669167</v>
      </c>
      <c r="AX275">
        <v>272650</v>
      </c>
      <c r="AY275">
        <v>0</v>
      </c>
      <c r="AZ275">
        <v>349552</v>
      </c>
      <c r="BB275" s="60">
        <f t="shared" si="56"/>
        <v>194749.3208000001</v>
      </c>
      <c r="BC275" s="60">
        <f t="shared" si="57"/>
        <v>0</v>
      </c>
      <c r="BD275" s="60">
        <f t="shared" si="58"/>
        <v>249682.59998000017</v>
      </c>
      <c r="BF275">
        <f t="shared" si="59"/>
        <v>38950</v>
      </c>
      <c r="BG275">
        <f t="shared" si="60"/>
        <v>0</v>
      </c>
      <c r="BH275">
        <f t="shared" si="61"/>
        <v>49937</v>
      </c>
    </row>
    <row r="276" spans="1:60" x14ac:dyDescent="0.2">
      <c r="A276">
        <v>90009153</v>
      </c>
      <c r="B276">
        <v>915</v>
      </c>
      <c r="C276" t="s">
        <v>297</v>
      </c>
      <c r="D276" s="61">
        <v>19727</v>
      </c>
      <c r="E276" s="62">
        <v>6303748.0869276095</v>
      </c>
      <c r="F276" s="61">
        <v>5542942.036967474</v>
      </c>
      <c r="I276" s="61">
        <v>442229.10060000001</v>
      </c>
      <c r="J276" s="61">
        <v>0</v>
      </c>
      <c r="K276" s="61">
        <v>300484.08903000003</v>
      </c>
      <c r="M276" s="61">
        <v>6445493.0984976096</v>
      </c>
      <c r="O276" s="61">
        <v>1753109.4593032945</v>
      </c>
      <c r="R276" s="60">
        <f t="shared" si="50"/>
        <v>8198602.5578009039</v>
      </c>
      <c r="T276" s="61">
        <v>683217</v>
      </c>
      <c r="Z276" s="63">
        <f t="shared" si="52"/>
        <v>6828856.5578009039</v>
      </c>
      <c r="AA276" s="36"/>
      <c r="AH276" s="48">
        <v>90053141</v>
      </c>
      <c r="AI276" s="86">
        <v>422649</v>
      </c>
      <c r="AJ276" s="86">
        <v>35220</v>
      </c>
      <c r="AK276" t="s">
        <v>748</v>
      </c>
      <c r="AN276" s="15"/>
      <c r="AO276" s="61">
        <f t="shared" si="53"/>
        <v>-1369746</v>
      </c>
      <c r="AP276" s="61"/>
      <c r="AQ276" s="61">
        <f t="shared" si="51"/>
        <v>-114151</v>
      </c>
      <c r="AT276">
        <v>3659005</v>
      </c>
      <c r="AU276" s="60">
        <f t="shared" si="54"/>
        <v>2644743.0869276095</v>
      </c>
      <c r="AV276">
        <f t="shared" si="55"/>
        <v>528949</v>
      </c>
      <c r="AX276">
        <v>257964</v>
      </c>
      <c r="AY276">
        <v>0</v>
      </c>
      <c r="AZ276">
        <v>175280</v>
      </c>
      <c r="BB276" s="60">
        <f t="shared" si="56"/>
        <v>184265.10060000001</v>
      </c>
      <c r="BC276" s="60">
        <f t="shared" si="57"/>
        <v>0</v>
      </c>
      <c r="BD276" s="60">
        <f t="shared" si="58"/>
        <v>125204.08903000003</v>
      </c>
      <c r="BF276">
        <f t="shared" si="59"/>
        <v>36853</v>
      </c>
      <c r="BG276">
        <f t="shared" si="60"/>
        <v>0</v>
      </c>
      <c r="BH276">
        <f t="shared" si="61"/>
        <v>25041</v>
      </c>
    </row>
    <row r="277" spans="1:60" x14ac:dyDescent="0.2">
      <c r="A277">
        <v>90009183</v>
      </c>
      <c r="B277">
        <v>918</v>
      </c>
      <c r="C277" t="s">
        <v>298</v>
      </c>
      <c r="D277" s="61">
        <v>2245</v>
      </c>
      <c r="E277" s="62">
        <v>1533195.211187439</v>
      </c>
      <c r="F277" s="61">
        <v>1053740.5711184407</v>
      </c>
      <c r="I277" s="61">
        <v>141686.66999999998</v>
      </c>
      <c r="J277" s="61">
        <v>0</v>
      </c>
      <c r="K277" s="61">
        <v>55007.766000000003</v>
      </c>
      <c r="M277" s="61">
        <v>1619874.1151874391</v>
      </c>
      <c r="O277" s="61">
        <v>352426.83809862868</v>
      </c>
      <c r="R277" s="60">
        <f t="shared" si="50"/>
        <v>1972300.9532860678</v>
      </c>
      <c r="T277" s="61">
        <v>164358</v>
      </c>
      <c r="Z277" s="63">
        <f t="shared" si="52"/>
        <v>1442674.9532860678</v>
      </c>
      <c r="AA277" s="36"/>
      <c r="AH277" s="48">
        <v>90082581</v>
      </c>
      <c r="AI277" s="86">
        <v>422379</v>
      </c>
      <c r="AJ277" s="86">
        <v>35197</v>
      </c>
      <c r="AK277" t="s">
        <v>749</v>
      </c>
      <c r="AN277" s="15"/>
      <c r="AO277" s="61">
        <f t="shared" si="53"/>
        <v>-529626</v>
      </c>
      <c r="AP277" s="61"/>
      <c r="AQ277" s="61">
        <f t="shared" si="51"/>
        <v>-44137</v>
      </c>
      <c r="AT277">
        <v>892297</v>
      </c>
      <c r="AU277" s="60">
        <f t="shared" si="54"/>
        <v>640898.21118743904</v>
      </c>
      <c r="AV277">
        <f t="shared" si="55"/>
        <v>128180</v>
      </c>
      <c r="AX277">
        <v>82649</v>
      </c>
      <c r="AY277">
        <v>0</v>
      </c>
      <c r="AZ277">
        <v>32088</v>
      </c>
      <c r="BB277" s="60">
        <f t="shared" si="56"/>
        <v>59037.669999999984</v>
      </c>
      <c r="BC277" s="60">
        <f t="shared" si="57"/>
        <v>0</v>
      </c>
      <c r="BD277" s="60">
        <f t="shared" si="58"/>
        <v>22919.766000000003</v>
      </c>
      <c r="BF277">
        <f t="shared" si="59"/>
        <v>11808</v>
      </c>
      <c r="BG277">
        <f t="shared" si="60"/>
        <v>0</v>
      </c>
      <c r="BH277">
        <f t="shared" si="61"/>
        <v>4584</v>
      </c>
    </row>
    <row r="278" spans="1:60" x14ac:dyDescent="0.2">
      <c r="A278">
        <v>90009213</v>
      </c>
      <c r="B278">
        <v>921</v>
      </c>
      <c r="C278" t="s">
        <v>299</v>
      </c>
      <c r="D278" s="61">
        <v>1895</v>
      </c>
      <c r="E278" s="62">
        <v>2210593.3370123371</v>
      </c>
      <c r="F278" s="61">
        <v>1128036.5509013548</v>
      </c>
      <c r="I278" s="61">
        <v>305043.06599999999</v>
      </c>
      <c r="J278" s="61">
        <v>0</v>
      </c>
      <c r="K278" s="61">
        <v>30004.236000000004</v>
      </c>
      <c r="M278" s="61">
        <v>2485632.1670123371</v>
      </c>
      <c r="O278" s="61">
        <v>376034.67905220203</v>
      </c>
      <c r="R278" s="60">
        <f t="shared" si="50"/>
        <v>2861666.8460645392</v>
      </c>
      <c r="T278" s="61">
        <v>238472</v>
      </c>
      <c r="Z278" s="63">
        <f t="shared" si="52"/>
        <v>3234387.8460645392</v>
      </c>
      <c r="AA278" s="36"/>
      <c r="AH278" s="48">
        <v>90016571</v>
      </c>
      <c r="AI278" s="86">
        <v>2834874</v>
      </c>
      <c r="AJ278" s="86">
        <v>236233</v>
      </c>
      <c r="AK278" t="s">
        <v>750</v>
      </c>
      <c r="AN278" s="15"/>
      <c r="AO278" s="61">
        <f t="shared" si="53"/>
        <v>372721</v>
      </c>
      <c r="AP278" s="61"/>
      <c r="AQ278" s="61">
        <f t="shared" si="51"/>
        <v>31057</v>
      </c>
      <c r="AT278">
        <v>1287769</v>
      </c>
      <c r="AU278" s="60">
        <f t="shared" si="54"/>
        <v>922824.33701233706</v>
      </c>
      <c r="AV278">
        <f t="shared" si="55"/>
        <v>184565</v>
      </c>
      <c r="AX278">
        <v>177940</v>
      </c>
      <c r="AY278">
        <v>0</v>
      </c>
      <c r="AZ278">
        <v>17500</v>
      </c>
      <c r="BB278" s="60">
        <f t="shared" si="56"/>
        <v>127103.06599999999</v>
      </c>
      <c r="BC278" s="60">
        <f t="shared" si="57"/>
        <v>0</v>
      </c>
      <c r="BD278" s="60">
        <f t="shared" si="58"/>
        <v>12504.236000000004</v>
      </c>
      <c r="BF278">
        <f t="shared" si="59"/>
        <v>25421</v>
      </c>
      <c r="BG278">
        <f t="shared" si="60"/>
        <v>0</v>
      </c>
      <c r="BH278">
        <f t="shared" si="61"/>
        <v>2501</v>
      </c>
    </row>
    <row r="279" spans="1:60" x14ac:dyDescent="0.2">
      <c r="A279">
        <v>90009223</v>
      </c>
      <c r="B279">
        <v>922</v>
      </c>
      <c r="C279" t="s">
        <v>300</v>
      </c>
      <c r="D279" s="61">
        <v>4469</v>
      </c>
      <c r="E279" s="62">
        <v>4044942.9403291438</v>
      </c>
      <c r="F279" s="61">
        <v>1179160.8774586918</v>
      </c>
      <c r="I279" s="61">
        <v>291707.85000000003</v>
      </c>
      <c r="J279" s="61">
        <v>0</v>
      </c>
      <c r="K279" s="61">
        <v>189793.46172000002</v>
      </c>
      <c r="M279" s="61">
        <v>4146857.3286091438</v>
      </c>
      <c r="O279" s="61">
        <v>343520.32524197496</v>
      </c>
      <c r="R279" s="60">
        <f t="shared" si="50"/>
        <v>4490377.6538511189</v>
      </c>
      <c r="T279" s="61">
        <v>374198</v>
      </c>
      <c r="Z279" s="63">
        <f t="shared" si="52"/>
        <v>3424532.6538511189</v>
      </c>
      <c r="AA279" s="36"/>
      <c r="AH279" s="48">
        <v>90082271</v>
      </c>
      <c r="AI279" s="86">
        <v>701258</v>
      </c>
      <c r="AJ279" s="86">
        <v>58438</v>
      </c>
      <c r="AK279" t="s">
        <v>751</v>
      </c>
      <c r="AN279" s="15"/>
      <c r="AO279" s="61">
        <f t="shared" si="53"/>
        <v>-1065845</v>
      </c>
      <c r="AP279" s="61"/>
      <c r="AQ279" s="61">
        <f t="shared" si="51"/>
        <v>-88823</v>
      </c>
      <c r="AT279">
        <v>2355430</v>
      </c>
      <c r="AU279" s="60">
        <f t="shared" si="54"/>
        <v>1689512.9403291438</v>
      </c>
      <c r="AV279">
        <f t="shared" si="55"/>
        <v>337903</v>
      </c>
      <c r="AX279">
        <v>170163</v>
      </c>
      <c r="AY279">
        <v>0</v>
      </c>
      <c r="AZ279">
        <v>110712</v>
      </c>
      <c r="BB279" s="60">
        <f t="shared" si="56"/>
        <v>121544.85000000003</v>
      </c>
      <c r="BC279" s="60">
        <f t="shared" si="57"/>
        <v>0</v>
      </c>
      <c r="BD279" s="60">
        <f t="shared" si="58"/>
        <v>79081.461720000021</v>
      </c>
      <c r="BF279">
        <f t="shared" si="59"/>
        <v>24309</v>
      </c>
      <c r="BG279">
        <f t="shared" si="60"/>
        <v>0</v>
      </c>
      <c r="BH279">
        <f t="shared" si="61"/>
        <v>15816</v>
      </c>
    </row>
    <row r="280" spans="1:60" x14ac:dyDescent="0.2">
      <c r="A280">
        <v>90009243</v>
      </c>
      <c r="B280">
        <v>924</v>
      </c>
      <c r="C280" t="s">
        <v>301</v>
      </c>
      <c r="D280" s="61">
        <v>2936</v>
      </c>
      <c r="E280" s="62">
        <v>3048715.0964820692</v>
      </c>
      <c r="F280" s="61">
        <v>1644612.393155979</v>
      </c>
      <c r="I280" s="61">
        <v>93346.512000000002</v>
      </c>
      <c r="J280" s="61">
        <v>0</v>
      </c>
      <c r="K280" s="61">
        <v>63342.275999999998</v>
      </c>
      <c r="M280" s="61">
        <v>3078719.3324820693</v>
      </c>
      <c r="O280" s="61">
        <v>503160.53852954204</v>
      </c>
      <c r="R280" s="60">
        <f t="shared" si="50"/>
        <v>3581879.8710116111</v>
      </c>
      <c r="T280" s="61">
        <v>298490</v>
      </c>
      <c r="Z280" s="63">
        <f t="shared" si="52"/>
        <v>3904575.8710116111</v>
      </c>
      <c r="AA280" s="36"/>
      <c r="AH280" s="48">
        <v>90080731</v>
      </c>
      <c r="AI280" s="86">
        <v>206489</v>
      </c>
      <c r="AJ280" s="86">
        <v>17207</v>
      </c>
      <c r="AK280" t="s">
        <v>752</v>
      </c>
      <c r="AN280" s="15"/>
      <c r="AO280" s="61">
        <f t="shared" si="53"/>
        <v>322696</v>
      </c>
      <c r="AP280" s="61"/>
      <c r="AQ280" s="61">
        <f t="shared" si="51"/>
        <v>26891</v>
      </c>
      <c r="AT280">
        <v>1775711</v>
      </c>
      <c r="AU280" s="60">
        <f t="shared" si="54"/>
        <v>1273004.0964820692</v>
      </c>
      <c r="AV280">
        <f t="shared" si="55"/>
        <v>254601</v>
      </c>
      <c r="AX280">
        <v>54453</v>
      </c>
      <c r="AY280">
        <v>0</v>
      </c>
      <c r="AZ280">
        <v>36953</v>
      </c>
      <c r="BB280" s="60">
        <f t="shared" si="56"/>
        <v>38893.512000000002</v>
      </c>
      <c r="BC280" s="60">
        <f t="shared" si="57"/>
        <v>0</v>
      </c>
      <c r="BD280" s="60">
        <f t="shared" si="58"/>
        <v>26389.275999999998</v>
      </c>
      <c r="BF280">
        <f t="shared" si="59"/>
        <v>7779</v>
      </c>
      <c r="BG280">
        <f t="shared" si="60"/>
        <v>0</v>
      </c>
      <c r="BH280">
        <f t="shared" si="61"/>
        <v>5278</v>
      </c>
    </row>
    <row r="281" spans="1:60" x14ac:dyDescent="0.2">
      <c r="A281">
        <v>90009253</v>
      </c>
      <c r="B281">
        <v>925</v>
      </c>
      <c r="C281" t="s">
        <v>302</v>
      </c>
      <c r="D281" s="61">
        <v>3387</v>
      </c>
      <c r="E281" s="62">
        <v>3703635.7308991128</v>
      </c>
      <c r="F281" s="61">
        <v>80728.468529088044</v>
      </c>
      <c r="I281" s="61">
        <v>105098.17109999998</v>
      </c>
      <c r="J281" s="61">
        <v>0</v>
      </c>
      <c r="K281" s="61">
        <v>68342.982000000004</v>
      </c>
      <c r="M281" s="61">
        <v>3740390.9199991128</v>
      </c>
      <c r="O281" s="61">
        <v>601120.41116755165</v>
      </c>
      <c r="R281" s="60">
        <f t="shared" si="50"/>
        <v>4341511.3311666641</v>
      </c>
      <c r="T281" s="61">
        <v>361793</v>
      </c>
      <c r="Z281" s="63">
        <f t="shared" si="52"/>
        <v>4387638.3311666641</v>
      </c>
      <c r="AA281" s="36"/>
      <c r="AH281" s="48">
        <v>90080711</v>
      </c>
      <c r="AI281" s="86">
        <v>806395</v>
      </c>
      <c r="AJ281" s="86">
        <v>67198</v>
      </c>
      <c r="AK281" t="s">
        <v>753</v>
      </c>
      <c r="AN281" s="15"/>
      <c r="AO281" s="61">
        <f t="shared" si="53"/>
        <v>46127</v>
      </c>
      <c r="AP281" s="61"/>
      <c r="AQ281" s="61">
        <f t="shared" si="51"/>
        <v>3841</v>
      </c>
      <c r="AT281">
        <v>2157330</v>
      </c>
      <c r="AU281" s="60">
        <f t="shared" si="54"/>
        <v>1546305.7308991128</v>
      </c>
      <c r="AV281">
        <f t="shared" si="55"/>
        <v>309261</v>
      </c>
      <c r="AX281">
        <v>61306</v>
      </c>
      <c r="AY281">
        <v>0</v>
      </c>
      <c r="AZ281">
        <v>39865</v>
      </c>
      <c r="BB281" s="60">
        <f t="shared" si="56"/>
        <v>43792.171099999978</v>
      </c>
      <c r="BC281" s="60">
        <f t="shared" si="57"/>
        <v>0</v>
      </c>
      <c r="BD281" s="60">
        <f t="shared" si="58"/>
        <v>28477.982000000004</v>
      </c>
      <c r="BF281">
        <f t="shared" si="59"/>
        <v>8758</v>
      </c>
      <c r="BG281">
        <f t="shared" si="60"/>
        <v>0</v>
      </c>
      <c r="BH281">
        <f t="shared" si="61"/>
        <v>5696</v>
      </c>
    </row>
    <row r="282" spans="1:60" x14ac:dyDescent="0.2">
      <c r="A282">
        <v>90009273</v>
      </c>
      <c r="B282">
        <v>927</v>
      </c>
      <c r="C282" t="s">
        <v>303</v>
      </c>
      <c r="D282" s="61">
        <v>28811</v>
      </c>
      <c r="E282" s="62">
        <v>19527058.743220888</v>
      </c>
      <c r="F282" s="61">
        <v>2374106.4758272334</v>
      </c>
      <c r="I282" s="61">
        <v>1044064.0677000002</v>
      </c>
      <c r="J282" s="61">
        <v>0</v>
      </c>
      <c r="K282" s="61">
        <v>1144423.2364140004</v>
      </c>
      <c r="M282" s="61">
        <v>19426699.574506886</v>
      </c>
      <c r="O282" s="61">
        <v>2237272.825874255</v>
      </c>
      <c r="R282" s="60">
        <f t="shared" si="50"/>
        <v>21663972.40038114</v>
      </c>
      <c r="T282" s="61">
        <v>1805331</v>
      </c>
      <c r="Z282" s="63">
        <f t="shared" si="52"/>
        <v>19240027.40038114</v>
      </c>
      <c r="AA282" s="36"/>
      <c r="AH282" s="48">
        <v>90016891</v>
      </c>
      <c r="AI282" s="86">
        <v>882996</v>
      </c>
      <c r="AJ282" s="86">
        <v>73582</v>
      </c>
      <c r="AK282" t="s">
        <v>754</v>
      </c>
      <c r="AN282" s="15"/>
      <c r="AO282" s="61">
        <f t="shared" si="53"/>
        <v>-2423945</v>
      </c>
      <c r="AP282" s="61"/>
      <c r="AQ282" s="61">
        <f t="shared" si="51"/>
        <v>-201999</v>
      </c>
      <c r="AT282">
        <v>11364227</v>
      </c>
      <c r="AU282" s="60">
        <f t="shared" si="54"/>
        <v>8162831.7432208881</v>
      </c>
      <c r="AV282">
        <f t="shared" si="55"/>
        <v>1632566</v>
      </c>
      <c r="AX282">
        <v>609035</v>
      </c>
      <c r="AY282">
        <v>0</v>
      </c>
      <c r="AZ282">
        <v>667583</v>
      </c>
      <c r="BB282" s="60">
        <f t="shared" si="56"/>
        <v>435029.06770000025</v>
      </c>
      <c r="BC282" s="60">
        <f t="shared" si="57"/>
        <v>0</v>
      </c>
      <c r="BD282" s="60">
        <f t="shared" si="58"/>
        <v>476840.23641400039</v>
      </c>
      <c r="BF282">
        <f t="shared" si="59"/>
        <v>87006</v>
      </c>
      <c r="BG282">
        <f t="shared" si="60"/>
        <v>0</v>
      </c>
      <c r="BH282">
        <f t="shared" si="61"/>
        <v>95368</v>
      </c>
    </row>
    <row r="283" spans="1:60" x14ac:dyDescent="0.2">
      <c r="A283">
        <v>90009313</v>
      </c>
      <c r="B283">
        <v>931</v>
      </c>
      <c r="C283" t="s">
        <v>304</v>
      </c>
      <c r="D283" s="61">
        <v>5877</v>
      </c>
      <c r="E283" s="62">
        <v>7261252.7154687149</v>
      </c>
      <c r="F283" s="61">
        <v>2141123.5742001934</v>
      </c>
      <c r="I283" s="61">
        <v>145020.47399999999</v>
      </c>
      <c r="J283" s="61">
        <v>0</v>
      </c>
      <c r="K283" s="61">
        <v>202136.87103000001</v>
      </c>
      <c r="M283" s="61">
        <v>7204136.3184387153</v>
      </c>
      <c r="O283" s="61">
        <v>917806.03441379638</v>
      </c>
      <c r="R283" s="60">
        <f t="shared" si="50"/>
        <v>8121942.3528525122</v>
      </c>
      <c r="T283" s="61">
        <v>676829</v>
      </c>
      <c r="Z283" s="63">
        <f t="shared" si="52"/>
        <v>8259106.3528525122</v>
      </c>
      <c r="AA283" s="36"/>
      <c r="AH283" s="48">
        <v>90019761</v>
      </c>
      <c r="AI283" s="86">
        <v>1108645</v>
      </c>
      <c r="AJ283" s="86">
        <v>92387</v>
      </c>
      <c r="AK283" t="s">
        <v>755</v>
      </c>
      <c r="AN283" s="15"/>
      <c r="AO283" s="61">
        <f t="shared" si="53"/>
        <v>137164</v>
      </c>
      <c r="AP283" s="61"/>
      <c r="AQ283" s="61">
        <f t="shared" si="51"/>
        <v>11427</v>
      </c>
      <c r="AT283">
        <v>4230317</v>
      </c>
      <c r="AU283" s="60">
        <f t="shared" si="54"/>
        <v>3030935.7154687149</v>
      </c>
      <c r="AV283">
        <f t="shared" si="55"/>
        <v>606187</v>
      </c>
      <c r="AX283">
        <v>84595</v>
      </c>
      <c r="AY283">
        <v>0</v>
      </c>
      <c r="AZ283">
        <v>117915</v>
      </c>
      <c r="BB283" s="60">
        <f t="shared" si="56"/>
        <v>60425.473999999987</v>
      </c>
      <c r="BC283" s="60">
        <f t="shared" si="57"/>
        <v>0</v>
      </c>
      <c r="BD283" s="60">
        <f t="shared" si="58"/>
        <v>84221.871030000009</v>
      </c>
      <c r="BF283">
        <f t="shared" si="59"/>
        <v>12085</v>
      </c>
      <c r="BG283">
        <f t="shared" si="60"/>
        <v>0</v>
      </c>
      <c r="BH283">
        <f t="shared" si="61"/>
        <v>16844</v>
      </c>
    </row>
    <row r="284" spans="1:60" x14ac:dyDescent="0.2">
      <c r="A284">
        <v>90009343</v>
      </c>
      <c r="B284">
        <v>934</v>
      </c>
      <c r="C284" t="s">
        <v>305</v>
      </c>
      <c r="D284" s="61">
        <v>2656</v>
      </c>
      <c r="E284" s="62">
        <v>2039694.2563708534</v>
      </c>
      <c r="F284" s="61">
        <v>1235556.0594255235</v>
      </c>
      <c r="I284" s="61">
        <v>0</v>
      </c>
      <c r="J284" s="61">
        <v>0</v>
      </c>
      <c r="K284" s="61">
        <v>2840067.6276000002</v>
      </c>
      <c r="M284" s="61">
        <v>-800373.37122914684</v>
      </c>
      <c r="O284" s="61">
        <v>338797.82123913197</v>
      </c>
      <c r="R284" s="60">
        <f t="shared" si="50"/>
        <v>-461575.54999001487</v>
      </c>
      <c r="T284" s="61">
        <v>-38465</v>
      </c>
      <c r="Z284" s="63">
        <f t="shared" si="52"/>
        <v>-1238010.5499900149</v>
      </c>
      <c r="AA284" s="36"/>
      <c r="AH284" s="48">
        <v>90083241</v>
      </c>
      <c r="AI284" s="86">
        <v>122924</v>
      </c>
      <c r="AJ284" s="86">
        <v>10243</v>
      </c>
      <c r="AK284" t="s">
        <v>756</v>
      </c>
      <c r="AN284" s="15"/>
      <c r="AO284" s="61">
        <f t="shared" si="53"/>
        <v>-776435</v>
      </c>
      <c r="AP284" s="61"/>
      <c r="AQ284" s="61">
        <f t="shared" si="51"/>
        <v>-64703</v>
      </c>
      <c r="AT284">
        <v>1187375</v>
      </c>
      <c r="AU284" s="60">
        <f t="shared" si="54"/>
        <v>852319.2563708534</v>
      </c>
      <c r="AV284">
        <f t="shared" si="55"/>
        <v>170464</v>
      </c>
      <c r="AX284">
        <v>0</v>
      </c>
      <c r="AY284">
        <v>0</v>
      </c>
      <c r="AZ284">
        <v>1656704</v>
      </c>
      <c r="BB284" s="60">
        <f t="shared" si="56"/>
        <v>0</v>
      </c>
      <c r="BC284" s="60">
        <f t="shared" si="57"/>
        <v>0</v>
      </c>
      <c r="BD284" s="60">
        <f t="shared" si="58"/>
        <v>1183363.6276000002</v>
      </c>
      <c r="BF284">
        <f t="shared" si="59"/>
        <v>0</v>
      </c>
      <c r="BG284">
        <f t="shared" si="60"/>
        <v>0</v>
      </c>
      <c r="BH284">
        <f t="shared" si="61"/>
        <v>236673</v>
      </c>
    </row>
    <row r="285" spans="1:60" x14ac:dyDescent="0.2">
      <c r="A285">
        <v>90009353</v>
      </c>
      <c r="B285">
        <v>935</v>
      </c>
      <c r="C285" t="s">
        <v>306</v>
      </c>
      <c r="D285" s="61">
        <v>2927</v>
      </c>
      <c r="E285" s="62">
        <v>1745545.2448422385</v>
      </c>
      <c r="F285" s="61">
        <v>1165821.3467909284</v>
      </c>
      <c r="I285" s="61">
        <v>721768.56599999999</v>
      </c>
      <c r="J285" s="61">
        <v>0</v>
      </c>
      <c r="K285" s="61">
        <v>64209.065040000001</v>
      </c>
      <c r="M285" s="61">
        <v>2403104.7458022386</v>
      </c>
      <c r="O285" s="61">
        <v>394634.47847400268</v>
      </c>
      <c r="R285" s="60">
        <f t="shared" si="50"/>
        <v>2797739.2242762414</v>
      </c>
      <c r="T285" s="61">
        <v>233145</v>
      </c>
      <c r="Z285" s="63">
        <f t="shared" si="52"/>
        <v>2915882.2242762414</v>
      </c>
      <c r="AA285" s="36"/>
      <c r="AH285" s="48">
        <v>90082281</v>
      </c>
      <c r="AI285" s="86">
        <v>550988</v>
      </c>
      <c r="AJ285" s="86">
        <v>45915</v>
      </c>
      <c r="AK285" t="s">
        <v>757</v>
      </c>
      <c r="AN285" s="15"/>
      <c r="AO285" s="61">
        <f t="shared" si="53"/>
        <v>118143</v>
      </c>
      <c r="AP285" s="61"/>
      <c r="AQ285" s="61">
        <f t="shared" si="51"/>
        <v>9843</v>
      </c>
      <c r="AT285">
        <v>1015539</v>
      </c>
      <c r="AU285" s="60">
        <f t="shared" si="54"/>
        <v>730006.24484223849</v>
      </c>
      <c r="AV285">
        <f t="shared" si="55"/>
        <v>146001</v>
      </c>
      <c r="AX285">
        <v>421029</v>
      </c>
      <c r="AY285">
        <v>0</v>
      </c>
      <c r="AZ285">
        <v>37457</v>
      </c>
      <c r="BB285" s="60">
        <f t="shared" si="56"/>
        <v>300739.56599999999</v>
      </c>
      <c r="BC285" s="60">
        <f t="shared" si="57"/>
        <v>0</v>
      </c>
      <c r="BD285" s="60">
        <f t="shared" si="58"/>
        <v>26752.065040000001</v>
      </c>
      <c r="BF285">
        <f t="shared" si="59"/>
        <v>60148</v>
      </c>
      <c r="BG285">
        <f t="shared" si="60"/>
        <v>0</v>
      </c>
      <c r="BH285">
        <f t="shared" si="61"/>
        <v>5350</v>
      </c>
    </row>
    <row r="286" spans="1:60" x14ac:dyDescent="0.2">
      <c r="A286">
        <v>90009363</v>
      </c>
      <c r="B286">
        <v>936</v>
      </c>
      <c r="C286" t="s">
        <v>307</v>
      </c>
      <c r="D286" s="61">
        <v>6275</v>
      </c>
      <c r="E286" s="62">
        <v>6438338.8141509863</v>
      </c>
      <c r="F286" s="61">
        <v>2409040.6902955533</v>
      </c>
      <c r="I286" s="61">
        <v>287123.86950000003</v>
      </c>
      <c r="J286" s="61">
        <v>0</v>
      </c>
      <c r="K286" s="61">
        <v>101764.3671</v>
      </c>
      <c r="M286" s="61">
        <v>6623698.3165509859</v>
      </c>
      <c r="O286" s="61">
        <v>1053646.4950336465</v>
      </c>
      <c r="R286" s="60">
        <f t="shared" si="50"/>
        <v>7677344.8115846328</v>
      </c>
      <c r="T286" s="61">
        <v>639779</v>
      </c>
      <c r="Z286" s="63">
        <f t="shared" si="52"/>
        <v>8273136.8115846328</v>
      </c>
      <c r="AA286" s="36"/>
      <c r="AH286" s="48">
        <v>90082291</v>
      </c>
      <c r="AI286" s="86">
        <v>1364553</v>
      </c>
      <c r="AJ286" s="86">
        <v>113712</v>
      </c>
      <c r="AK286" t="s">
        <v>758</v>
      </c>
      <c r="AN286" s="15"/>
      <c r="AO286" s="61">
        <f t="shared" si="53"/>
        <v>595792</v>
      </c>
      <c r="AP286" s="61"/>
      <c r="AQ286" s="61">
        <f t="shared" si="51"/>
        <v>49644</v>
      </c>
      <c r="AT286">
        <v>3749914</v>
      </c>
      <c r="AU286" s="60">
        <f t="shared" si="54"/>
        <v>2688424.8141509863</v>
      </c>
      <c r="AV286">
        <f t="shared" si="55"/>
        <v>537685</v>
      </c>
      <c r="AX286">
        <v>167489</v>
      </c>
      <c r="AY286">
        <v>0</v>
      </c>
      <c r="AZ286">
        <v>59360</v>
      </c>
      <c r="BB286" s="60">
        <f t="shared" si="56"/>
        <v>119634.86950000003</v>
      </c>
      <c r="BC286" s="60">
        <f t="shared" si="57"/>
        <v>0</v>
      </c>
      <c r="BD286" s="60">
        <f t="shared" si="58"/>
        <v>42404.367100000003</v>
      </c>
      <c r="BF286">
        <f t="shared" si="59"/>
        <v>23927</v>
      </c>
      <c r="BG286">
        <f t="shared" si="60"/>
        <v>0</v>
      </c>
      <c r="BH286">
        <f t="shared" si="61"/>
        <v>8481</v>
      </c>
    </row>
    <row r="287" spans="1:60" x14ac:dyDescent="0.2">
      <c r="A287">
        <v>90009463</v>
      </c>
      <c r="B287">
        <v>946</v>
      </c>
      <c r="C287" t="s">
        <v>323</v>
      </c>
      <c r="D287" s="61">
        <v>6291</v>
      </c>
      <c r="E287" s="62">
        <v>7868825.1158844549</v>
      </c>
      <c r="F287" s="61">
        <v>2260590.3994615776</v>
      </c>
      <c r="I287" s="61">
        <v>236783.42910000001</v>
      </c>
      <c r="J287" s="61">
        <v>0</v>
      </c>
      <c r="K287" s="61">
        <v>337522.65147000004</v>
      </c>
      <c r="M287" s="61">
        <v>7768085.8935144553</v>
      </c>
      <c r="O287" s="61">
        <v>920438.21946432185</v>
      </c>
      <c r="R287" s="60">
        <f t="shared" si="50"/>
        <v>8688524.1129787769</v>
      </c>
      <c r="T287" s="61">
        <v>724044</v>
      </c>
      <c r="Z287" s="63">
        <f t="shared" si="52"/>
        <v>9487999.1129787769</v>
      </c>
      <c r="AA287" s="36"/>
      <c r="AH287" s="48">
        <v>90083181</v>
      </c>
      <c r="AI287" s="86">
        <v>304441</v>
      </c>
      <c r="AJ287" s="86">
        <v>25369</v>
      </c>
      <c r="AK287" t="s">
        <v>759</v>
      </c>
      <c r="AN287" s="15"/>
      <c r="AO287" s="61">
        <f t="shared" si="53"/>
        <v>799475</v>
      </c>
      <c r="AP287" s="61"/>
      <c r="AQ287" s="61">
        <f t="shared" si="51"/>
        <v>66618</v>
      </c>
      <c r="AT287">
        <v>4584349</v>
      </c>
      <c r="AU287" s="60">
        <f t="shared" si="54"/>
        <v>3284476.1158844549</v>
      </c>
      <c r="AV287">
        <f t="shared" si="55"/>
        <v>656895</v>
      </c>
      <c r="AX287">
        <v>138124</v>
      </c>
      <c r="AY287">
        <v>0</v>
      </c>
      <c r="AZ287">
        <v>196889</v>
      </c>
      <c r="BB287" s="60">
        <f t="shared" si="56"/>
        <v>98659.429100000008</v>
      </c>
      <c r="BC287" s="60">
        <f t="shared" si="57"/>
        <v>0</v>
      </c>
      <c r="BD287" s="60">
        <f t="shared" si="58"/>
        <v>140633.65147000004</v>
      </c>
      <c r="BF287">
        <f t="shared" si="59"/>
        <v>19732</v>
      </c>
      <c r="BG287">
        <f t="shared" si="60"/>
        <v>0</v>
      </c>
      <c r="BH287">
        <f t="shared" si="61"/>
        <v>28127</v>
      </c>
    </row>
    <row r="288" spans="1:60" x14ac:dyDescent="0.2">
      <c r="A288">
        <v>90009763</v>
      </c>
      <c r="B288">
        <v>976</v>
      </c>
      <c r="C288" t="s">
        <v>308</v>
      </c>
      <c r="D288" s="61">
        <v>3765</v>
      </c>
      <c r="E288" s="62">
        <v>4316354.1973673385</v>
      </c>
      <c r="F288" s="61">
        <v>1933795.041801872</v>
      </c>
      <c r="I288" s="61">
        <v>88345.805999999997</v>
      </c>
      <c r="J288" s="61">
        <v>0</v>
      </c>
      <c r="K288" s="61">
        <v>157138.85154</v>
      </c>
      <c r="M288" s="61">
        <v>4247561.1518273382</v>
      </c>
      <c r="O288" s="61">
        <v>592172.44478599227</v>
      </c>
      <c r="R288" s="60">
        <f t="shared" si="50"/>
        <v>4839733.5966133308</v>
      </c>
      <c r="T288" s="61">
        <v>403311</v>
      </c>
      <c r="Z288" s="63">
        <f t="shared" si="52"/>
        <v>4197067.5966133308</v>
      </c>
      <c r="AA288" s="36"/>
      <c r="AH288" s="48">
        <v>90022351</v>
      </c>
      <c r="AI288" s="86">
        <v>94743</v>
      </c>
      <c r="AJ288" s="86">
        <v>7895</v>
      </c>
      <c r="AK288" t="s">
        <v>760</v>
      </c>
      <c r="AN288" s="15"/>
      <c r="AO288" s="61">
        <f t="shared" si="53"/>
        <v>-642666</v>
      </c>
      <c r="AP288" s="61"/>
      <c r="AQ288" s="61">
        <f t="shared" si="51"/>
        <v>-53558</v>
      </c>
      <c r="AT288">
        <v>2514400</v>
      </c>
      <c r="AU288" s="60">
        <f t="shared" si="54"/>
        <v>1801954.1973673385</v>
      </c>
      <c r="AV288">
        <f t="shared" si="55"/>
        <v>360391</v>
      </c>
      <c r="AX288">
        <v>51534</v>
      </c>
      <c r="AY288">
        <v>0</v>
      </c>
      <c r="AZ288">
        <v>91665</v>
      </c>
      <c r="BB288" s="60">
        <f t="shared" si="56"/>
        <v>36811.805999999997</v>
      </c>
      <c r="BC288" s="60">
        <f t="shared" si="57"/>
        <v>0</v>
      </c>
      <c r="BD288" s="60">
        <f t="shared" si="58"/>
        <v>65473.851540000003</v>
      </c>
      <c r="BF288">
        <f t="shared" si="59"/>
        <v>7362</v>
      </c>
      <c r="BG288">
        <f t="shared" si="60"/>
        <v>0</v>
      </c>
      <c r="BH288">
        <f t="shared" si="61"/>
        <v>13095</v>
      </c>
    </row>
    <row r="289" spans="1:60" x14ac:dyDescent="0.2">
      <c r="A289">
        <v>90009773</v>
      </c>
      <c r="B289">
        <v>977</v>
      </c>
      <c r="C289" t="s">
        <v>309</v>
      </c>
      <c r="D289" s="61">
        <v>15369</v>
      </c>
      <c r="E289" s="62">
        <v>15888238.344413385</v>
      </c>
      <c r="F289" s="61">
        <v>5927749.3487155894</v>
      </c>
      <c r="I289" s="61">
        <v>735520.50750000018</v>
      </c>
      <c r="J289" s="61">
        <v>0</v>
      </c>
      <c r="K289" s="61">
        <v>313435.91756999999</v>
      </c>
      <c r="M289" s="61">
        <v>16310322.934343385</v>
      </c>
      <c r="O289" s="61">
        <v>992905.50997683522</v>
      </c>
      <c r="R289" s="60">
        <f t="shared" si="50"/>
        <v>17303228.444320221</v>
      </c>
      <c r="T289" s="61">
        <v>1441936</v>
      </c>
      <c r="Z289" s="63">
        <f t="shared" si="52"/>
        <v>17825976.444320221</v>
      </c>
      <c r="AA289" s="36"/>
      <c r="AH289" s="48">
        <v>90019421</v>
      </c>
      <c r="AI289" s="86">
        <v>1777144</v>
      </c>
      <c r="AJ289" s="86">
        <v>148095</v>
      </c>
      <c r="AK289" t="s">
        <v>761</v>
      </c>
      <c r="AN289" s="15"/>
      <c r="AO289" s="61">
        <f t="shared" si="53"/>
        <v>522748</v>
      </c>
      <c r="AP289" s="61"/>
      <c r="AQ289" s="61">
        <f t="shared" si="51"/>
        <v>43556</v>
      </c>
      <c r="AT289">
        <v>9253972</v>
      </c>
      <c r="AU289" s="60">
        <f t="shared" si="54"/>
        <v>6634266.3444133848</v>
      </c>
      <c r="AV289">
        <f t="shared" si="55"/>
        <v>1326853</v>
      </c>
      <c r="AX289">
        <v>429051</v>
      </c>
      <c r="AY289">
        <v>0</v>
      </c>
      <c r="AZ289">
        <v>182840</v>
      </c>
      <c r="BB289" s="60">
        <f t="shared" si="56"/>
        <v>306469.50750000018</v>
      </c>
      <c r="BC289" s="60">
        <f t="shared" si="57"/>
        <v>0</v>
      </c>
      <c r="BD289" s="60">
        <f t="shared" si="58"/>
        <v>130595.91756999999</v>
      </c>
      <c r="BF289">
        <f t="shared" si="59"/>
        <v>61294</v>
      </c>
      <c r="BG289">
        <f t="shared" si="60"/>
        <v>0</v>
      </c>
      <c r="BH289">
        <f t="shared" si="61"/>
        <v>26119</v>
      </c>
    </row>
    <row r="290" spans="1:60" x14ac:dyDescent="0.2">
      <c r="A290">
        <v>90009803</v>
      </c>
      <c r="B290">
        <v>980</v>
      </c>
      <c r="C290" t="s">
        <v>310</v>
      </c>
      <c r="D290" s="61">
        <v>33677</v>
      </c>
      <c r="E290" s="62">
        <v>29346342.161514673</v>
      </c>
      <c r="F290" s="61">
        <v>5042701.1944374954</v>
      </c>
      <c r="I290" s="61">
        <v>1085569.9275000002</v>
      </c>
      <c r="J290" s="61">
        <v>0</v>
      </c>
      <c r="K290" s="61">
        <v>2134425.9217245001</v>
      </c>
      <c r="M290" s="61">
        <v>28297486.167290173</v>
      </c>
      <c r="O290" s="61">
        <v>1660658.8521236</v>
      </c>
      <c r="R290" s="60">
        <f t="shared" si="50"/>
        <v>29958145.019413773</v>
      </c>
      <c r="T290" s="61">
        <v>2496512</v>
      </c>
      <c r="Z290" s="63">
        <f t="shared" si="52"/>
        <v>26281146.019413773</v>
      </c>
      <c r="AA290" s="36"/>
      <c r="AH290" s="48">
        <v>90051371</v>
      </c>
      <c r="AI290" s="86">
        <v>79530</v>
      </c>
      <c r="AJ290" s="86">
        <v>6627</v>
      </c>
      <c r="AK290" t="s">
        <v>762</v>
      </c>
      <c r="AN290" s="15"/>
      <c r="AO290" s="61">
        <f t="shared" si="53"/>
        <v>-3676999</v>
      </c>
      <c r="AP290" s="61"/>
      <c r="AQ290" s="61">
        <f t="shared" si="51"/>
        <v>-306420</v>
      </c>
      <c r="AT290">
        <v>17087658</v>
      </c>
      <c r="AU290" s="60">
        <f t="shared" si="54"/>
        <v>12258684.161514673</v>
      </c>
      <c r="AV290">
        <f t="shared" si="55"/>
        <v>2451737</v>
      </c>
      <c r="AX290">
        <v>633248</v>
      </c>
      <c r="AY290">
        <v>0</v>
      </c>
      <c r="AZ290">
        <v>1245083</v>
      </c>
      <c r="BB290" s="60">
        <f t="shared" si="56"/>
        <v>452321.92750000022</v>
      </c>
      <c r="BC290" s="60">
        <f t="shared" si="57"/>
        <v>0</v>
      </c>
      <c r="BD290" s="60">
        <f t="shared" si="58"/>
        <v>889342.92172450013</v>
      </c>
      <c r="BF290">
        <f t="shared" si="59"/>
        <v>90464</v>
      </c>
      <c r="BG290">
        <f t="shared" si="60"/>
        <v>0</v>
      </c>
      <c r="BH290">
        <f t="shared" si="61"/>
        <v>177869</v>
      </c>
    </row>
    <row r="291" spans="1:60" x14ac:dyDescent="0.2">
      <c r="A291">
        <v>90009813</v>
      </c>
      <c r="B291">
        <v>981</v>
      </c>
      <c r="C291" t="s">
        <v>311</v>
      </c>
      <c r="D291" s="61">
        <v>2207</v>
      </c>
      <c r="E291" s="62">
        <v>2118965.4083393104</v>
      </c>
      <c r="F291" s="61">
        <v>1204427.7756147403</v>
      </c>
      <c r="I291" s="61">
        <v>16669.02</v>
      </c>
      <c r="J291" s="61">
        <v>0</v>
      </c>
      <c r="K291" s="61">
        <v>35004.942000000003</v>
      </c>
      <c r="M291" s="61">
        <v>2100629.4863393106</v>
      </c>
      <c r="O291" s="61">
        <v>361892.07658344752</v>
      </c>
      <c r="R291" s="60">
        <f t="shared" si="50"/>
        <v>2462521.5629227581</v>
      </c>
      <c r="T291" s="61">
        <v>205210</v>
      </c>
      <c r="Z291" s="63">
        <f t="shared" si="52"/>
        <v>1928223.5629227581</v>
      </c>
      <c r="AA291" s="36"/>
      <c r="AH291" s="48">
        <v>90099071</v>
      </c>
      <c r="AI291" s="86">
        <v>1294937</v>
      </c>
      <c r="AJ291" s="86">
        <v>107911</v>
      </c>
      <c r="AK291" t="s">
        <v>763</v>
      </c>
      <c r="AN291" s="15"/>
      <c r="AO291" s="61">
        <f t="shared" si="53"/>
        <v>-534298</v>
      </c>
      <c r="AP291" s="61"/>
      <c r="AQ291" s="61">
        <f t="shared" si="51"/>
        <v>-44527</v>
      </c>
      <c r="AT291">
        <v>1234030</v>
      </c>
      <c r="AU291" s="60">
        <f t="shared" si="54"/>
        <v>884935.40833931044</v>
      </c>
      <c r="AV291">
        <f t="shared" si="55"/>
        <v>176987</v>
      </c>
      <c r="AX291">
        <v>9723</v>
      </c>
      <c r="AY291">
        <v>0</v>
      </c>
      <c r="AZ291">
        <v>20419</v>
      </c>
      <c r="BB291" s="60">
        <f t="shared" si="56"/>
        <v>6946.02</v>
      </c>
      <c r="BC291" s="60">
        <f t="shared" si="57"/>
        <v>0</v>
      </c>
      <c r="BD291" s="60">
        <f t="shared" si="58"/>
        <v>14585.942000000003</v>
      </c>
      <c r="BF291">
        <f t="shared" si="59"/>
        <v>1389</v>
      </c>
      <c r="BG291">
        <f t="shared" si="60"/>
        <v>0</v>
      </c>
      <c r="BH291">
        <f t="shared" si="61"/>
        <v>2917</v>
      </c>
    </row>
    <row r="292" spans="1:60" x14ac:dyDescent="0.2">
      <c r="A292">
        <v>90009893</v>
      </c>
      <c r="B292">
        <v>989</v>
      </c>
      <c r="C292" t="s">
        <v>312</v>
      </c>
      <c r="D292" s="61">
        <v>5316</v>
      </c>
      <c r="E292" s="62">
        <v>2355323.0025436431</v>
      </c>
      <c r="F292" s="61">
        <v>2265545.5823936807</v>
      </c>
      <c r="I292" s="61">
        <v>211779.89910000001</v>
      </c>
      <c r="J292" s="61">
        <v>0</v>
      </c>
      <c r="K292" s="61">
        <v>42539.339040000006</v>
      </c>
      <c r="M292" s="61">
        <v>2524563.5626036432</v>
      </c>
      <c r="O292" s="61">
        <v>676810.60520267556</v>
      </c>
      <c r="R292" s="60">
        <f t="shared" si="50"/>
        <v>3201374.167806319</v>
      </c>
      <c r="T292" s="61">
        <v>266781</v>
      </c>
      <c r="Z292" s="63">
        <f t="shared" si="52"/>
        <v>3098750.167806319</v>
      </c>
      <c r="AA292" s="36"/>
      <c r="AH292" s="48">
        <v>90001171</v>
      </c>
      <c r="AI292" s="86">
        <v>673511</v>
      </c>
      <c r="AJ292" s="86">
        <v>56125</v>
      </c>
      <c r="AK292" t="s">
        <v>764</v>
      </c>
      <c r="AN292" s="15"/>
      <c r="AO292" s="61">
        <f t="shared" si="53"/>
        <v>-102624</v>
      </c>
      <c r="AP292" s="61"/>
      <c r="AQ292" s="61">
        <f t="shared" si="51"/>
        <v>-8556</v>
      </c>
      <c r="AT292">
        <v>1369039</v>
      </c>
      <c r="AU292" s="60">
        <f t="shared" si="54"/>
        <v>986284.00254364312</v>
      </c>
      <c r="AV292">
        <f t="shared" si="55"/>
        <v>197257</v>
      </c>
      <c r="AX292">
        <v>123536</v>
      </c>
      <c r="AY292">
        <v>0</v>
      </c>
      <c r="AZ292">
        <v>24815</v>
      </c>
      <c r="BB292" s="60">
        <f t="shared" si="56"/>
        <v>88243.89910000001</v>
      </c>
      <c r="BC292" s="60">
        <f t="shared" si="57"/>
        <v>0</v>
      </c>
      <c r="BD292" s="60">
        <f t="shared" si="58"/>
        <v>17724.339040000006</v>
      </c>
      <c r="BF292">
        <f t="shared" si="59"/>
        <v>17649</v>
      </c>
      <c r="BG292">
        <f t="shared" si="60"/>
        <v>0</v>
      </c>
      <c r="BH292">
        <f t="shared" si="61"/>
        <v>3545</v>
      </c>
    </row>
    <row r="293" spans="1:60" x14ac:dyDescent="0.2">
      <c r="A293">
        <v>90009923</v>
      </c>
      <c r="B293">
        <v>992</v>
      </c>
      <c r="C293" t="s">
        <v>313</v>
      </c>
      <c r="D293" s="61">
        <v>17971</v>
      </c>
      <c r="E293" s="62">
        <v>10010591.945474405</v>
      </c>
      <c r="F293" s="61">
        <v>4063704.1119463444</v>
      </c>
      <c r="I293" s="61">
        <v>456897.83820000006</v>
      </c>
      <c r="J293" s="61">
        <v>0</v>
      </c>
      <c r="K293" s="61">
        <v>379436.90226000012</v>
      </c>
      <c r="M293" s="61">
        <v>10088052.881414404</v>
      </c>
      <c r="O293" s="61">
        <v>1515496.8156976718</v>
      </c>
      <c r="R293" s="60">
        <f t="shared" si="50"/>
        <v>11603549.697112076</v>
      </c>
      <c r="T293" s="61">
        <v>966962</v>
      </c>
      <c r="Z293" s="63">
        <f t="shared" si="52"/>
        <v>11582751.697112076</v>
      </c>
      <c r="AA293" s="36"/>
      <c r="AH293" s="48">
        <v>90082301</v>
      </c>
      <c r="AI293" s="86">
        <v>606395</v>
      </c>
      <c r="AJ293" s="86">
        <v>50532</v>
      </c>
      <c r="AK293" t="s">
        <v>765</v>
      </c>
      <c r="AN293" s="15"/>
      <c r="AO293" s="61">
        <f t="shared" si="53"/>
        <v>-20798</v>
      </c>
      <c r="AP293" s="61"/>
      <c r="AQ293" s="61">
        <f t="shared" si="51"/>
        <v>-1739</v>
      </c>
      <c r="AT293">
        <v>5822950</v>
      </c>
      <c r="AU293" s="60">
        <f t="shared" si="54"/>
        <v>4187641.9454744048</v>
      </c>
      <c r="AV293">
        <f t="shared" si="55"/>
        <v>837528</v>
      </c>
      <c r="AX293">
        <v>266525</v>
      </c>
      <c r="AY293">
        <v>0</v>
      </c>
      <c r="AZ293">
        <v>221340</v>
      </c>
      <c r="BB293" s="60">
        <f t="shared" si="56"/>
        <v>190372.83820000006</v>
      </c>
      <c r="BC293" s="60">
        <f t="shared" si="57"/>
        <v>0</v>
      </c>
      <c r="BD293" s="60">
        <f t="shared" si="58"/>
        <v>158096.90226000012</v>
      </c>
      <c r="BF293">
        <f t="shared" si="59"/>
        <v>38075</v>
      </c>
      <c r="BG293">
        <f t="shared" si="60"/>
        <v>0</v>
      </c>
      <c r="BH293">
        <f t="shared" si="61"/>
        <v>31619</v>
      </c>
    </row>
    <row r="294" spans="1:60" x14ac:dyDescent="0.2">
      <c r="A294">
        <v>90000231</v>
      </c>
      <c r="B294">
        <v>90000231</v>
      </c>
      <c r="C294" t="s">
        <v>353</v>
      </c>
      <c r="D294" s="61"/>
      <c r="I294" s="61">
        <v>1836976.0110599999</v>
      </c>
      <c r="J294" s="61">
        <v>71825.762032446015</v>
      </c>
      <c r="K294" s="61">
        <v>0</v>
      </c>
      <c r="M294" s="61">
        <v>1908801.7730924459</v>
      </c>
      <c r="R294" s="60">
        <f t="shared" si="50"/>
        <v>1908801.7730924459</v>
      </c>
      <c r="T294" s="61">
        <v>159067</v>
      </c>
      <c r="Z294" s="63">
        <f t="shared" si="52"/>
        <v>2616512.7730924459</v>
      </c>
      <c r="AA294" s="36"/>
      <c r="AH294" s="48">
        <v>90053111</v>
      </c>
      <c r="AI294" s="86">
        <v>153746</v>
      </c>
      <c r="AJ294" s="86">
        <v>12812</v>
      </c>
      <c r="AK294" t="s">
        <v>766</v>
      </c>
      <c r="AN294" s="15"/>
      <c r="AO294" s="61">
        <f t="shared" si="53"/>
        <v>707711</v>
      </c>
      <c r="AP294" s="61"/>
      <c r="AQ294" s="61">
        <f t="shared" si="51"/>
        <v>58975</v>
      </c>
      <c r="AU294" s="60"/>
      <c r="AX294">
        <v>1071567</v>
      </c>
      <c r="AY294">
        <v>41895</v>
      </c>
      <c r="AZ294">
        <v>0</v>
      </c>
      <c r="BB294" s="60">
        <f t="shared" si="56"/>
        <v>765409.01105999993</v>
      </c>
      <c r="BC294" s="60">
        <f t="shared" si="57"/>
        <v>29930.762032446015</v>
      </c>
      <c r="BD294" s="60">
        <f t="shared" si="58"/>
        <v>0</v>
      </c>
      <c r="BF294">
        <f t="shared" si="59"/>
        <v>153082</v>
      </c>
      <c r="BG294">
        <f t="shared" si="60"/>
        <v>5986</v>
      </c>
      <c r="BH294">
        <f t="shared" si="61"/>
        <v>0</v>
      </c>
    </row>
    <row r="295" spans="1:60" x14ac:dyDescent="0.2">
      <c r="A295">
        <v>90000281</v>
      </c>
      <c r="B295">
        <v>90000281</v>
      </c>
      <c r="C295" t="s">
        <v>344</v>
      </c>
      <c r="D295" s="61"/>
      <c r="I295" s="61">
        <v>2599433.6548799993</v>
      </c>
      <c r="J295" s="61">
        <v>101637.85590580798</v>
      </c>
      <c r="K295" s="61">
        <v>0</v>
      </c>
      <c r="M295" s="61">
        <v>2701071.5107858074</v>
      </c>
      <c r="R295" s="60">
        <f t="shared" si="50"/>
        <v>2701071.5107858074</v>
      </c>
      <c r="T295" s="61">
        <v>225089</v>
      </c>
      <c r="Z295" s="63">
        <f t="shared" si="52"/>
        <v>3329266.5107858074</v>
      </c>
      <c r="AA295" s="36"/>
      <c r="AH295" s="48">
        <v>90010261</v>
      </c>
      <c r="AI295" s="86">
        <v>605675</v>
      </c>
      <c r="AJ295" s="86">
        <v>50472</v>
      </c>
      <c r="AK295" t="s">
        <v>767</v>
      </c>
      <c r="AN295" s="15"/>
      <c r="AO295" s="61">
        <f t="shared" si="53"/>
        <v>628195</v>
      </c>
      <c r="AP295" s="61"/>
      <c r="AQ295" s="61">
        <f t="shared" si="51"/>
        <v>52349</v>
      </c>
      <c r="AU295" s="60"/>
      <c r="AX295">
        <v>1516333</v>
      </c>
      <c r="AY295">
        <v>59290</v>
      </c>
      <c r="AZ295">
        <v>0</v>
      </c>
      <c r="BB295" s="60">
        <f t="shared" si="56"/>
        <v>1083100.6548799993</v>
      </c>
      <c r="BC295" s="60">
        <f t="shared" si="57"/>
        <v>42347.855905807985</v>
      </c>
      <c r="BD295" s="60">
        <f t="shared" si="58"/>
        <v>0</v>
      </c>
      <c r="BF295">
        <f t="shared" si="59"/>
        <v>216620</v>
      </c>
      <c r="BG295">
        <f t="shared" si="60"/>
        <v>8470</v>
      </c>
      <c r="BH295">
        <f t="shared" si="61"/>
        <v>0</v>
      </c>
    </row>
    <row r="296" spans="1:60" x14ac:dyDescent="0.2">
      <c r="A296">
        <v>90000381</v>
      </c>
      <c r="B296">
        <v>90000381</v>
      </c>
      <c r="C296" t="s">
        <v>345</v>
      </c>
      <c r="D296" s="61"/>
      <c r="I296" s="61">
        <v>1083124.1655404998</v>
      </c>
      <c r="J296" s="61">
        <v>42350.154872633546</v>
      </c>
      <c r="K296" s="61">
        <v>0</v>
      </c>
      <c r="M296" s="61">
        <v>1125474.3204131334</v>
      </c>
      <c r="R296" s="60">
        <f t="shared" si="50"/>
        <v>1125474.3204131334</v>
      </c>
      <c r="T296" s="61">
        <v>93790</v>
      </c>
      <c r="Z296" s="63">
        <f t="shared" si="52"/>
        <v>1566923.3204131334</v>
      </c>
      <c r="AA296" s="36"/>
      <c r="AH296" s="48">
        <v>90051211</v>
      </c>
      <c r="AI296" s="86">
        <v>197002</v>
      </c>
      <c r="AJ296" s="86">
        <v>16416</v>
      </c>
      <c r="AK296" t="s">
        <v>768</v>
      </c>
      <c r="AN296" s="15"/>
      <c r="AO296" s="61">
        <f t="shared" si="53"/>
        <v>441449</v>
      </c>
      <c r="AP296" s="61"/>
      <c r="AQ296" s="61">
        <f t="shared" si="51"/>
        <v>36787</v>
      </c>
      <c r="AU296" s="60"/>
      <c r="AX296">
        <v>631820</v>
      </c>
      <c r="AY296">
        <v>24703</v>
      </c>
      <c r="AZ296">
        <v>0</v>
      </c>
      <c r="BB296" s="60">
        <f t="shared" si="56"/>
        <v>451304.16554049985</v>
      </c>
      <c r="BC296" s="60">
        <f t="shared" si="57"/>
        <v>17647.154872633546</v>
      </c>
      <c r="BD296" s="60">
        <f t="shared" si="58"/>
        <v>0</v>
      </c>
      <c r="BF296">
        <f t="shared" si="59"/>
        <v>90261</v>
      </c>
      <c r="BG296">
        <f t="shared" si="60"/>
        <v>3529</v>
      </c>
      <c r="BH296">
        <f t="shared" si="61"/>
        <v>0</v>
      </c>
    </row>
    <row r="297" spans="1:60" x14ac:dyDescent="0.2">
      <c r="A297">
        <v>90000691</v>
      </c>
      <c r="B297">
        <v>90000691</v>
      </c>
      <c r="C297" t="s">
        <v>356</v>
      </c>
      <c r="D297" s="61"/>
      <c r="I297" s="61">
        <v>2768654.2121159998</v>
      </c>
      <c r="J297" s="61">
        <v>108254.37969373561</v>
      </c>
      <c r="K297" s="61">
        <v>0</v>
      </c>
      <c r="M297" s="61">
        <v>2876908.5918097352</v>
      </c>
      <c r="R297" s="60">
        <f t="shared" si="50"/>
        <v>2876908.5918097352</v>
      </c>
      <c r="T297" s="61">
        <v>239742</v>
      </c>
      <c r="Z297" s="63">
        <f t="shared" si="52"/>
        <v>3434312.5918097352</v>
      </c>
      <c r="AA297" s="36"/>
      <c r="AH297" s="48">
        <v>90023071</v>
      </c>
      <c r="AI297" s="86">
        <v>581413</v>
      </c>
      <c r="AJ297" s="86">
        <v>48451</v>
      </c>
      <c r="AK297" t="s">
        <v>769</v>
      </c>
      <c r="AN297" s="15"/>
      <c r="AO297" s="61">
        <f t="shared" si="53"/>
        <v>557404</v>
      </c>
      <c r="AP297" s="61"/>
      <c r="AQ297" s="61">
        <f t="shared" si="51"/>
        <v>46450</v>
      </c>
      <c r="AU297" s="60"/>
      <c r="AX297">
        <v>1615047</v>
      </c>
      <c r="AY297">
        <v>63147</v>
      </c>
      <c r="AZ297">
        <v>0</v>
      </c>
      <c r="BB297" s="60">
        <f t="shared" si="56"/>
        <v>1153607.2121159998</v>
      </c>
      <c r="BC297" s="60">
        <f t="shared" si="57"/>
        <v>45107.379693735609</v>
      </c>
      <c r="BD297" s="60">
        <f t="shared" si="58"/>
        <v>0</v>
      </c>
      <c r="BF297">
        <f t="shared" si="59"/>
        <v>230721</v>
      </c>
      <c r="BG297">
        <f t="shared" si="60"/>
        <v>9021</v>
      </c>
      <c r="BH297">
        <f t="shared" si="61"/>
        <v>0</v>
      </c>
    </row>
    <row r="298" spans="1:60" x14ac:dyDescent="0.2">
      <c r="A298">
        <v>90000851</v>
      </c>
      <c r="B298">
        <v>90000851</v>
      </c>
      <c r="C298" t="s">
        <v>350</v>
      </c>
      <c r="D298" s="61"/>
      <c r="I298" s="61">
        <v>5619760.8190331534</v>
      </c>
      <c r="J298" s="61">
        <v>219732.64802419633</v>
      </c>
      <c r="K298" s="61">
        <v>0</v>
      </c>
      <c r="M298" s="61">
        <v>5839493.4670573501</v>
      </c>
      <c r="R298" s="60">
        <f t="shared" si="50"/>
        <v>5839493.4670573501</v>
      </c>
      <c r="T298" s="61">
        <v>486624</v>
      </c>
      <c r="Z298" s="63">
        <f t="shared" si="52"/>
        <v>6691319.4670573501</v>
      </c>
      <c r="AA298" s="36"/>
      <c r="AH298" s="48">
        <v>90053411</v>
      </c>
      <c r="AI298" s="86">
        <v>1174884</v>
      </c>
      <c r="AJ298" s="86">
        <v>97907</v>
      </c>
      <c r="AK298" t="s">
        <v>770</v>
      </c>
      <c r="AN298" s="15"/>
      <c r="AO298" s="61">
        <f t="shared" si="53"/>
        <v>851826</v>
      </c>
      <c r="AP298" s="61"/>
      <c r="AQ298" s="61">
        <f t="shared" si="51"/>
        <v>70985</v>
      </c>
      <c r="AU298" s="60"/>
      <c r="AX298">
        <v>3278191</v>
      </c>
      <c r="AY298">
        <v>128177</v>
      </c>
      <c r="AZ298">
        <v>0</v>
      </c>
      <c r="BB298" s="60">
        <f t="shared" si="56"/>
        <v>2341569.8190331534</v>
      </c>
      <c r="BC298" s="60">
        <f t="shared" si="57"/>
        <v>91555.648024196329</v>
      </c>
      <c r="BD298" s="60">
        <f t="shared" si="58"/>
        <v>0</v>
      </c>
      <c r="BF298">
        <f t="shared" si="59"/>
        <v>468314</v>
      </c>
      <c r="BG298">
        <f t="shared" si="60"/>
        <v>18311</v>
      </c>
      <c r="BH298">
        <f t="shared" si="61"/>
        <v>0</v>
      </c>
    </row>
    <row r="299" spans="1:60" x14ac:dyDescent="0.2">
      <c r="A299">
        <v>90000901</v>
      </c>
      <c r="B299">
        <v>90000901</v>
      </c>
      <c r="C299" t="s">
        <v>338</v>
      </c>
      <c r="D299" s="61"/>
      <c r="I299" s="61">
        <v>5296989.4959900007</v>
      </c>
      <c r="J299" s="61">
        <v>207112.28929320903</v>
      </c>
      <c r="K299" s="61">
        <v>0</v>
      </c>
      <c r="M299" s="61">
        <v>5504101.7852832098</v>
      </c>
      <c r="R299" s="60">
        <f t="shared" si="50"/>
        <v>5504101.7852832098</v>
      </c>
      <c r="T299" s="61">
        <v>458675</v>
      </c>
      <c r="Z299" s="63">
        <f t="shared" si="52"/>
        <v>7705731.7852832098</v>
      </c>
      <c r="AA299" s="36"/>
      <c r="AH299" s="48">
        <v>90081321</v>
      </c>
      <c r="AI299" s="86">
        <v>134960</v>
      </c>
      <c r="AJ299" s="86">
        <v>11246</v>
      </c>
      <c r="AK299" t="s">
        <v>771</v>
      </c>
      <c r="AN299" s="15"/>
      <c r="AO299" s="61">
        <f t="shared" si="53"/>
        <v>2201630</v>
      </c>
      <c r="AP299" s="61"/>
      <c r="AQ299" s="61">
        <f t="shared" si="51"/>
        <v>183469</v>
      </c>
      <c r="AU299" s="60"/>
      <c r="AX299">
        <v>3089912</v>
      </c>
      <c r="AY299">
        <v>120813</v>
      </c>
      <c r="AZ299">
        <v>0</v>
      </c>
      <c r="BB299" s="60">
        <f t="shared" si="56"/>
        <v>2207077.4959900007</v>
      </c>
      <c r="BC299" s="60">
        <f t="shared" si="57"/>
        <v>86299.289293209033</v>
      </c>
      <c r="BD299" s="60">
        <f t="shared" si="58"/>
        <v>0</v>
      </c>
      <c r="BF299">
        <f t="shared" si="59"/>
        <v>441415</v>
      </c>
      <c r="BG299">
        <f t="shared" si="60"/>
        <v>17260</v>
      </c>
      <c r="BH299">
        <f t="shared" si="61"/>
        <v>0</v>
      </c>
    </row>
    <row r="300" spans="1:60" x14ac:dyDescent="0.2">
      <c r="A300">
        <v>90001171</v>
      </c>
      <c r="B300">
        <v>90001171</v>
      </c>
      <c r="C300" t="s">
        <v>378</v>
      </c>
      <c r="D300" s="61"/>
      <c r="I300" s="61">
        <v>1411913.9174325</v>
      </c>
      <c r="J300" s="61">
        <v>55205.834171610761</v>
      </c>
      <c r="K300" s="61">
        <v>0</v>
      </c>
      <c r="M300" s="61">
        <v>1467119.7516041107</v>
      </c>
      <c r="R300" s="60">
        <f t="shared" si="50"/>
        <v>1467119.7516041107</v>
      </c>
      <c r="T300" s="61">
        <v>122260</v>
      </c>
      <c r="Z300" s="63">
        <f t="shared" si="52"/>
        <v>2140630.7516041109</v>
      </c>
      <c r="AA300" s="36"/>
      <c r="AH300" s="48">
        <v>90089931</v>
      </c>
      <c r="AI300" s="86">
        <v>75281</v>
      </c>
      <c r="AJ300" s="86">
        <v>6273</v>
      </c>
      <c r="AK300" t="s">
        <v>772</v>
      </c>
      <c r="AN300" s="15"/>
      <c r="AO300" s="61">
        <f t="shared" si="53"/>
        <v>673511</v>
      </c>
      <c r="AP300" s="61"/>
      <c r="AQ300" s="61">
        <f t="shared" si="51"/>
        <v>56125</v>
      </c>
      <c r="AU300" s="60"/>
      <c r="AX300">
        <v>823613</v>
      </c>
      <c r="AY300">
        <v>32200</v>
      </c>
      <c r="AZ300">
        <v>0</v>
      </c>
      <c r="BB300" s="60">
        <f t="shared" si="56"/>
        <v>588300.91743250005</v>
      </c>
      <c r="BC300" s="60">
        <f t="shared" si="57"/>
        <v>23005.834171610761</v>
      </c>
      <c r="BD300" s="60">
        <f t="shared" si="58"/>
        <v>0</v>
      </c>
      <c r="BF300">
        <f t="shared" si="59"/>
        <v>117660</v>
      </c>
      <c r="BG300">
        <f t="shared" si="60"/>
        <v>4601</v>
      </c>
      <c r="BH300">
        <f t="shared" si="61"/>
        <v>0</v>
      </c>
    </row>
    <row r="301" spans="1:60" x14ac:dyDescent="0.2">
      <c r="A301">
        <v>90001361</v>
      </c>
      <c r="B301">
        <v>90001361</v>
      </c>
      <c r="C301" t="s">
        <v>348</v>
      </c>
      <c r="D301" s="61"/>
      <c r="I301" s="61">
        <v>2869671.80712</v>
      </c>
      <c r="J301" s="61">
        <v>112204.16765839202</v>
      </c>
      <c r="K301" s="61">
        <v>0</v>
      </c>
      <c r="M301" s="61">
        <v>2981875.9747783919</v>
      </c>
      <c r="R301" s="60">
        <f t="shared" si="50"/>
        <v>2981875.9747783919</v>
      </c>
      <c r="T301" s="61">
        <v>248490</v>
      </c>
      <c r="Z301" s="63">
        <f t="shared" si="52"/>
        <v>4567048.9747783914</v>
      </c>
      <c r="AA301" s="36"/>
      <c r="AH301" s="48">
        <v>90083281</v>
      </c>
      <c r="AI301" s="86">
        <v>351981</v>
      </c>
      <c r="AJ301" s="86">
        <v>29331</v>
      </c>
      <c r="AK301" t="s">
        <v>773</v>
      </c>
      <c r="AN301" s="15"/>
      <c r="AO301" s="61">
        <f t="shared" si="53"/>
        <v>1585173</v>
      </c>
      <c r="AP301" s="61"/>
      <c r="AQ301" s="61">
        <f t="shared" si="51"/>
        <v>132097</v>
      </c>
      <c r="AU301" s="60"/>
      <c r="AX301">
        <v>1673973</v>
      </c>
      <c r="AY301">
        <v>65450</v>
      </c>
      <c r="AZ301">
        <v>0</v>
      </c>
      <c r="BB301" s="60">
        <f t="shared" si="56"/>
        <v>1195698.80712</v>
      </c>
      <c r="BC301" s="60">
        <f t="shared" si="57"/>
        <v>46754.16765839202</v>
      </c>
      <c r="BD301" s="60">
        <f t="shared" si="58"/>
        <v>0</v>
      </c>
      <c r="BF301">
        <f t="shared" si="59"/>
        <v>239140</v>
      </c>
      <c r="BG301">
        <f t="shared" si="60"/>
        <v>9351</v>
      </c>
      <c r="BH301">
        <f t="shared" si="61"/>
        <v>0</v>
      </c>
    </row>
    <row r="302" spans="1:60" x14ac:dyDescent="0.2">
      <c r="A302">
        <v>90001481</v>
      </c>
      <c r="B302">
        <v>90001481</v>
      </c>
      <c r="C302" t="s">
        <v>341</v>
      </c>
      <c r="D302" s="61"/>
      <c r="I302" s="61">
        <v>7170962.3969399985</v>
      </c>
      <c r="J302" s="61">
        <v>280384.62972035399</v>
      </c>
      <c r="K302" s="61">
        <v>0</v>
      </c>
      <c r="M302" s="61">
        <v>7451347.0266603529</v>
      </c>
      <c r="R302" s="60">
        <f t="shared" si="50"/>
        <v>7451347.0266603529</v>
      </c>
      <c r="T302" s="61">
        <v>620946</v>
      </c>
      <c r="Z302" s="63">
        <f t="shared" si="52"/>
        <v>12059173.026660353</v>
      </c>
      <c r="AA302" s="36"/>
      <c r="AH302" s="48">
        <v>90001481</v>
      </c>
      <c r="AI302" s="86">
        <v>4607826</v>
      </c>
      <c r="AJ302" s="86">
        <v>395476</v>
      </c>
      <c r="AK302" t="s">
        <v>774</v>
      </c>
      <c r="AN302" s="15"/>
      <c r="AO302" s="61">
        <f t="shared" si="53"/>
        <v>4607826</v>
      </c>
      <c r="AP302" s="61"/>
      <c r="AQ302" s="61">
        <f t="shared" si="51"/>
        <v>395476</v>
      </c>
      <c r="AU302" s="60"/>
      <c r="AX302">
        <v>4183060</v>
      </c>
      <c r="AY302">
        <v>163555</v>
      </c>
      <c r="AZ302">
        <v>0</v>
      </c>
      <c r="BB302" s="60">
        <f t="shared" si="56"/>
        <v>2987902.3969399985</v>
      </c>
      <c r="BC302" s="60">
        <f t="shared" si="57"/>
        <v>116829.62972035399</v>
      </c>
      <c r="BD302" s="60">
        <f t="shared" si="58"/>
        <v>0</v>
      </c>
      <c r="BF302">
        <f t="shared" si="59"/>
        <v>597580</v>
      </c>
      <c r="BG302">
        <f t="shared" si="60"/>
        <v>23366</v>
      </c>
      <c r="BH302">
        <f t="shared" si="61"/>
        <v>0</v>
      </c>
    </row>
    <row r="303" spans="1:60" x14ac:dyDescent="0.2">
      <c r="A303">
        <v>90001791</v>
      </c>
      <c r="B303">
        <v>90001791</v>
      </c>
      <c r="C303" t="s">
        <v>339</v>
      </c>
      <c r="D303" s="61"/>
      <c r="I303" s="61">
        <v>5919502.3824000005</v>
      </c>
      <c r="J303" s="61">
        <v>231452.54315184004</v>
      </c>
      <c r="K303" s="61">
        <v>0</v>
      </c>
      <c r="M303" s="61">
        <v>6150954.9255518401</v>
      </c>
      <c r="R303" s="60">
        <f t="shared" si="50"/>
        <v>6150954.9255518401</v>
      </c>
      <c r="T303" s="61">
        <v>512580</v>
      </c>
      <c r="Z303" s="63">
        <f t="shared" si="52"/>
        <v>8430247.9255518392</v>
      </c>
      <c r="AA303" s="36"/>
      <c r="AH303" s="48">
        <v>90035521</v>
      </c>
      <c r="AI303" s="86">
        <v>730106</v>
      </c>
      <c r="AJ303" s="86">
        <v>60842</v>
      </c>
      <c r="AK303" t="s">
        <v>775</v>
      </c>
      <c r="AN303" s="15"/>
      <c r="AO303" s="61">
        <f t="shared" si="53"/>
        <v>2279293</v>
      </c>
      <c r="AP303" s="61"/>
      <c r="AQ303" s="61">
        <f t="shared" si="51"/>
        <v>189941</v>
      </c>
      <c r="AU303" s="60"/>
      <c r="AX303">
        <v>3453044</v>
      </c>
      <c r="AY303">
        <v>135016</v>
      </c>
      <c r="AZ303">
        <v>0</v>
      </c>
      <c r="BB303" s="60">
        <f t="shared" si="56"/>
        <v>2466458.3824000005</v>
      </c>
      <c r="BC303" s="60">
        <f t="shared" si="57"/>
        <v>96436.543151840044</v>
      </c>
      <c r="BD303" s="60">
        <f t="shared" si="58"/>
        <v>0</v>
      </c>
      <c r="BF303">
        <f t="shared" si="59"/>
        <v>493292</v>
      </c>
      <c r="BG303">
        <f t="shared" si="60"/>
        <v>19287</v>
      </c>
      <c r="BH303">
        <f t="shared" si="61"/>
        <v>0</v>
      </c>
    </row>
    <row r="304" spans="1:60" x14ac:dyDescent="0.2">
      <c r="A304">
        <v>90001801</v>
      </c>
      <c r="B304">
        <v>90001801</v>
      </c>
      <c r="C304" t="s">
        <v>349</v>
      </c>
      <c r="D304" s="61"/>
      <c r="I304" s="61">
        <v>4967234.6078400007</v>
      </c>
      <c r="J304" s="61">
        <v>194218.87316654401</v>
      </c>
      <c r="K304" s="61">
        <v>0</v>
      </c>
      <c r="M304" s="61">
        <v>5161453.481006545</v>
      </c>
      <c r="R304" s="60">
        <f t="shared" si="50"/>
        <v>5161453.481006545</v>
      </c>
      <c r="T304" s="61">
        <v>430121</v>
      </c>
      <c r="Z304" s="63">
        <f t="shared" si="52"/>
        <v>8250669.481006545</v>
      </c>
      <c r="AA304" s="36"/>
      <c r="AH304" s="48">
        <v>90053221</v>
      </c>
      <c r="AI304" s="86">
        <v>24601195</v>
      </c>
      <c r="AJ304" s="86">
        <v>2050097</v>
      </c>
      <c r="AK304" t="s">
        <v>776</v>
      </c>
      <c r="AN304" s="15"/>
      <c r="AO304" s="61">
        <f t="shared" si="53"/>
        <v>3089216</v>
      </c>
      <c r="AP304" s="61"/>
      <c r="AQ304" s="61">
        <f t="shared" si="51"/>
        <v>257434</v>
      </c>
      <c r="AU304" s="60"/>
      <c r="AX304">
        <v>2897552</v>
      </c>
      <c r="AY304">
        <v>113295</v>
      </c>
      <c r="AZ304">
        <v>0</v>
      </c>
      <c r="BB304" s="60">
        <f t="shared" si="56"/>
        <v>2069682.6078400007</v>
      </c>
      <c r="BC304" s="60">
        <f t="shared" si="57"/>
        <v>80923.873166544014</v>
      </c>
      <c r="BD304" s="60">
        <f t="shared" si="58"/>
        <v>0</v>
      </c>
      <c r="BF304">
        <f t="shared" si="59"/>
        <v>413937</v>
      </c>
      <c r="BG304">
        <f t="shared" si="60"/>
        <v>16185</v>
      </c>
      <c r="BH304">
        <f t="shared" si="61"/>
        <v>0</v>
      </c>
    </row>
    <row r="305" spans="1:60" x14ac:dyDescent="0.2">
      <c r="A305">
        <v>90002401</v>
      </c>
      <c r="B305">
        <v>90002401</v>
      </c>
      <c r="C305" t="s">
        <v>352</v>
      </c>
      <c r="D305" s="61"/>
      <c r="I305" s="61">
        <v>5797251.7897200007</v>
      </c>
      <c r="J305" s="61">
        <v>226672.54497805203</v>
      </c>
      <c r="K305" s="61">
        <v>0</v>
      </c>
      <c r="M305" s="61">
        <v>6023924.3346980531</v>
      </c>
      <c r="R305" s="60">
        <f t="shared" si="50"/>
        <v>6023924.3346980531</v>
      </c>
      <c r="T305" s="61">
        <v>501994</v>
      </c>
      <c r="Z305" s="63">
        <f t="shared" si="52"/>
        <v>9287444.3346980531</v>
      </c>
      <c r="AA305" s="36"/>
      <c r="AH305" s="48">
        <v>90010091</v>
      </c>
      <c r="AI305" s="86">
        <v>1506293</v>
      </c>
      <c r="AJ305" s="86">
        <v>125524</v>
      </c>
      <c r="AK305" t="s">
        <v>777</v>
      </c>
      <c r="AN305" s="15"/>
      <c r="AO305" s="61">
        <f t="shared" si="53"/>
        <v>3263520</v>
      </c>
      <c r="AP305" s="61"/>
      <c r="AQ305" s="61">
        <f t="shared" si="51"/>
        <v>283450</v>
      </c>
      <c r="AU305" s="60"/>
      <c r="AX305">
        <v>3381728</v>
      </c>
      <c r="AY305">
        <v>132223</v>
      </c>
      <c r="AZ305">
        <v>0</v>
      </c>
      <c r="BB305" s="60">
        <f t="shared" si="56"/>
        <v>2415523.7897200007</v>
      </c>
      <c r="BC305" s="60">
        <f t="shared" si="57"/>
        <v>94449.544978052028</v>
      </c>
      <c r="BD305" s="60">
        <f t="shared" si="58"/>
        <v>0</v>
      </c>
      <c r="BF305">
        <f t="shared" si="59"/>
        <v>483105</v>
      </c>
      <c r="BG305">
        <f t="shared" si="60"/>
        <v>18890</v>
      </c>
      <c r="BH305">
        <f t="shared" si="61"/>
        <v>0</v>
      </c>
    </row>
    <row r="306" spans="1:60" x14ac:dyDescent="0.2">
      <c r="A306">
        <v>90003031</v>
      </c>
      <c r="B306">
        <v>90003031</v>
      </c>
      <c r="C306" t="s">
        <v>355</v>
      </c>
      <c r="D306" s="61"/>
      <c r="I306" s="61">
        <v>6994020.7496400001</v>
      </c>
      <c r="J306" s="61">
        <v>273466.21131092403</v>
      </c>
      <c r="K306" s="61">
        <v>0</v>
      </c>
      <c r="M306" s="61">
        <v>7267486.9609509241</v>
      </c>
      <c r="R306" s="60">
        <f t="shared" si="50"/>
        <v>7267486.9609509241</v>
      </c>
      <c r="T306" s="61">
        <v>605624</v>
      </c>
      <c r="Z306" s="63">
        <f t="shared" si="52"/>
        <v>11762971.960950924</v>
      </c>
      <c r="AA306" s="36"/>
      <c r="AH306" s="48">
        <v>90080761</v>
      </c>
      <c r="AI306" s="86">
        <v>568267</v>
      </c>
      <c r="AJ306" s="86">
        <v>47354</v>
      </c>
      <c r="AK306" t="s">
        <v>778</v>
      </c>
      <c r="AN306" s="15"/>
      <c r="AO306" s="61">
        <f t="shared" si="53"/>
        <v>4495485</v>
      </c>
      <c r="AP306" s="61"/>
      <c r="AQ306" s="61">
        <f t="shared" si="51"/>
        <v>374623</v>
      </c>
      <c r="AU306" s="60"/>
      <c r="AX306">
        <v>4079845</v>
      </c>
      <c r="AY306">
        <v>159523</v>
      </c>
      <c r="AZ306">
        <v>0</v>
      </c>
      <c r="BB306" s="60">
        <f t="shared" si="56"/>
        <v>2914175.7496400001</v>
      </c>
      <c r="BC306" s="60">
        <f t="shared" si="57"/>
        <v>113943.21131092403</v>
      </c>
      <c r="BD306" s="60">
        <f t="shared" si="58"/>
        <v>0</v>
      </c>
      <c r="BF306">
        <f t="shared" si="59"/>
        <v>582835</v>
      </c>
      <c r="BG306">
        <f t="shared" si="60"/>
        <v>22789</v>
      </c>
      <c r="BH306">
        <f t="shared" si="61"/>
        <v>0</v>
      </c>
    </row>
    <row r="307" spans="1:60" x14ac:dyDescent="0.2">
      <c r="A307">
        <v>90003941</v>
      </c>
      <c r="B307">
        <v>90003941</v>
      </c>
      <c r="C307" t="s">
        <v>372</v>
      </c>
      <c r="D307" s="61"/>
      <c r="I307" s="61">
        <v>4251586.0725330003</v>
      </c>
      <c r="J307" s="61">
        <v>166237.0154360403</v>
      </c>
      <c r="K307" s="61">
        <v>0</v>
      </c>
      <c r="M307" s="61">
        <v>4417823.0879690405</v>
      </c>
      <c r="R307" s="60">
        <f t="shared" si="50"/>
        <v>4417823.0879690405</v>
      </c>
      <c r="T307" s="61">
        <v>368152</v>
      </c>
      <c r="Z307" s="63">
        <f t="shared" si="52"/>
        <v>6246021.0879690405</v>
      </c>
      <c r="AA307" s="36"/>
      <c r="AH307" s="48">
        <v>90010151</v>
      </c>
      <c r="AI307" s="86">
        <v>8111727</v>
      </c>
      <c r="AJ307" s="86">
        <v>675976</v>
      </c>
      <c r="AK307" t="s">
        <v>779</v>
      </c>
      <c r="AN307" s="15"/>
      <c r="AO307" s="61">
        <f t="shared" si="53"/>
        <v>1828198</v>
      </c>
      <c r="AP307" s="61"/>
      <c r="AQ307" s="61">
        <f t="shared" si="51"/>
        <v>152349</v>
      </c>
      <c r="AU307" s="60"/>
      <c r="AX307">
        <v>2480093</v>
      </c>
      <c r="AY307">
        <v>96971</v>
      </c>
      <c r="AZ307">
        <v>0</v>
      </c>
      <c r="BB307" s="60">
        <f t="shared" si="56"/>
        <v>1771493.0725330003</v>
      </c>
      <c r="BC307" s="60">
        <f t="shared" si="57"/>
        <v>69266.015436040296</v>
      </c>
      <c r="BD307" s="60">
        <f t="shared" si="58"/>
        <v>0</v>
      </c>
      <c r="BF307">
        <f t="shared" si="59"/>
        <v>354299</v>
      </c>
      <c r="BG307">
        <f t="shared" si="60"/>
        <v>13853</v>
      </c>
      <c r="BH307">
        <f t="shared" si="61"/>
        <v>0</v>
      </c>
    </row>
    <row r="308" spans="1:60" x14ac:dyDescent="0.2">
      <c r="A308">
        <v>90004041</v>
      </c>
      <c r="B308">
        <v>90004041</v>
      </c>
      <c r="C308" t="s">
        <v>472</v>
      </c>
      <c r="D308" s="61"/>
      <c r="I308" s="61">
        <v>8459419.3013699986</v>
      </c>
      <c r="J308" s="61">
        <v>330763.29468356702</v>
      </c>
      <c r="K308" s="61">
        <v>0</v>
      </c>
      <c r="M308" s="61">
        <v>8790182.5960535649</v>
      </c>
      <c r="R308" s="60">
        <f t="shared" si="50"/>
        <v>8790182.5960535649</v>
      </c>
      <c r="T308" s="61">
        <v>732515</v>
      </c>
      <c r="Z308" s="63">
        <f t="shared" si="52"/>
        <v>14088723.596053565</v>
      </c>
      <c r="AA308" s="36"/>
      <c r="AH308" s="48">
        <v>90080351</v>
      </c>
      <c r="AI308" s="86">
        <v>223696</v>
      </c>
      <c r="AJ308" s="86">
        <v>18641</v>
      </c>
      <c r="AK308" t="s">
        <v>780</v>
      </c>
      <c r="AN308" s="15"/>
      <c r="AO308" s="61">
        <f t="shared" si="53"/>
        <v>5298541</v>
      </c>
      <c r="AP308" s="61"/>
      <c r="AQ308" s="61">
        <f t="shared" si="51"/>
        <v>441543</v>
      </c>
      <c r="AU308" s="60"/>
      <c r="AX308">
        <v>4934664</v>
      </c>
      <c r="AY308">
        <v>192948</v>
      </c>
      <c r="AZ308">
        <v>0</v>
      </c>
      <c r="BB308" s="60">
        <f t="shared" si="56"/>
        <v>3524755.3013699986</v>
      </c>
      <c r="BC308" s="60">
        <f t="shared" si="57"/>
        <v>137815.29468356702</v>
      </c>
      <c r="BD308" s="60">
        <f t="shared" si="58"/>
        <v>0</v>
      </c>
      <c r="BF308">
        <f t="shared" si="59"/>
        <v>704951</v>
      </c>
      <c r="BG308">
        <f t="shared" si="60"/>
        <v>27563</v>
      </c>
      <c r="BH308">
        <f t="shared" si="61"/>
        <v>0</v>
      </c>
    </row>
    <row r="309" spans="1:60" x14ac:dyDescent="0.2">
      <c r="A309">
        <v>90004951</v>
      </c>
      <c r="B309">
        <v>90004951</v>
      </c>
      <c r="C309" t="s">
        <v>357</v>
      </c>
      <c r="D309" s="61"/>
      <c r="I309" s="61">
        <v>2095873.8122684998</v>
      </c>
      <c r="J309" s="61">
        <v>81948.666059698357</v>
      </c>
      <c r="K309" s="61">
        <v>0</v>
      </c>
      <c r="M309" s="61">
        <v>2177822.4783281982</v>
      </c>
      <c r="R309" s="60">
        <f t="shared" si="50"/>
        <v>2177822.4783281982</v>
      </c>
      <c r="T309" s="61">
        <v>181485</v>
      </c>
      <c r="Z309" s="63">
        <f t="shared" si="52"/>
        <v>3517275.4783281982</v>
      </c>
      <c r="AA309" s="36"/>
      <c r="AH309" s="48">
        <v>90081251</v>
      </c>
      <c r="AI309" s="86">
        <v>68830</v>
      </c>
      <c r="AJ309" s="86">
        <v>5735</v>
      </c>
      <c r="AK309" t="s">
        <v>781</v>
      </c>
      <c r="AN309" s="15"/>
      <c r="AO309" s="61">
        <f t="shared" si="53"/>
        <v>1339453</v>
      </c>
      <c r="AP309" s="61"/>
      <c r="AQ309" s="61">
        <f t="shared" si="51"/>
        <v>111620</v>
      </c>
      <c r="AU309" s="60"/>
      <c r="AX309">
        <v>1222592</v>
      </c>
      <c r="AY309">
        <v>47803</v>
      </c>
      <c r="AZ309">
        <v>0</v>
      </c>
      <c r="BB309" s="60">
        <f t="shared" si="56"/>
        <v>873281.81226849975</v>
      </c>
      <c r="BC309" s="60">
        <f t="shared" si="57"/>
        <v>34145.666059698357</v>
      </c>
      <c r="BD309" s="60">
        <f t="shared" si="58"/>
        <v>0</v>
      </c>
      <c r="BF309">
        <f t="shared" si="59"/>
        <v>174656</v>
      </c>
      <c r="BG309">
        <f t="shared" si="60"/>
        <v>6829</v>
      </c>
      <c r="BH309">
        <f t="shared" si="61"/>
        <v>0</v>
      </c>
    </row>
    <row r="310" spans="1:60" x14ac:dyDescent="0.2">
      <c r="A310">
        <v>90004961</v>
      </c>
      <c r="B310">
        <v>90004961</v>
      </c>
      <c r="C310" t="s">
        <v>354</v>
      </c>
      <c r="D310" s="61"/>
      <c r="I310" s="61">
        <v>4185232.9547954998</v>
      </c>
      <c r="J310" s="61">
        <v>163642.60853250406</v>
      </c>
      <c r="K310" s="61">
        <v>0</v>
      </c>
      <c r="M310" s="61">
        <v>4348875.5633280035</v>
      </c>
      <c r="R310" s="60">
        <f t="shared" si="50"/>
        <v>4348875.5633280035</v>
      </c>
      <c r="T310" s="61">
        <v>362406</v>
      </c>
      <c r="Z310" s="63">
        <f t="shared" si="52"/>
        <v>6498230.5633280035</v>
      </c>
      <c r="AA310" s="36"/>
      <c r="AH310" s="48">
        <v>90025581</v>
      </c>
      <c r="AI310" s="86">
        <v>939944</v>
      </c>
      <c r="AJ310" s="86">
        <v>78327</v>
      </c>
      <c r="AK310" t="s">
        <v>782</v>
      </c>
      <c r="AN310" s="15"/>
      <c r="AO310" s="61">
        <f t="shared" si="53"/>
        <v>2149355</v>
      </c>
      <c r="AP310" s="61"/>
      <c r="AQ310" s="61">
        <f t="shared" si="51"/>
        <v>179112</v>
      </c>
      <c r="AU310" s="60"/>
      <c r="AX310">
        <v>2582132</v>
      </c>
      <c r="AY310">
        <v>100961</v>
      </c>
      <c r="AZ310">
        <v>0</v>
      </c>
      <c r="BB310" s="60">
        <f t="shared" si="56"/>
        <v>1603100.9547954998</v>
      </c>
      <c r="BC310" s="60">
        <f t="shared" si="57"/>
        <v>62681.608532504062</v>
      </c>
      <c r="BD310" s="60">
        <f t="shared" si="58"/>
        <v>0</v>
      </c>
      <c r="BF310">
        <f t="shared" si="59"/>
        <v>320620</v>
      </c>
      <c r="BG310">
        <f t="shared" si="60"/>
        <v>12536</v>
      </c>
      <c r="BH310">
        <f t="shared" si="61"/>
        <v>0</v>
      </c>
    </row>
    <row r="311" spans="1:60" x14ac:dyDescent="0.2">
      <c r="A311">
        <v>90006471</v>
      </c>
      <c r="B311">
        <v>90006471</v>
      </c>
      <c r="C311" t="s">
        <v>340</v>
      </c>
      <c r="D311" s="61"/>
      <c r="I311" s="61">
        <v>5888939.7342299996</v>
      </c>
      <c r="J311" s="61">
        <v>230257.543608393</v>
      </c>
      <c r="K311" s="61">
        <v>0</v>
      </c>
      <c r="M311" s="61">
        <v>6119197.2778383922</v>
      </c>
      <c r="R311" s="60">
        <f t="shared" si="50"/>
        <v>6119197.2778383922</v>
      </c>
      <c r="T311" s="61">
        <v>509933</v>
      </c>
      <c r="Z311" s="63">
        <f t="shared" si="52"/>
        <v>9935329.2778383922</v>
      </c>
      <c r="AA311" s="36"/>
      <c r="AH311" s="48">
        <v>90080961</v>
      </c>
      <c r="AI311" s="86">
        <v>175516</v>
      </c>
      <c r="AJ311" s="86">
        <v>14626</v>
      </c>
      <c r="AK311" t="s">
        <v>783</v>
      </c>
      <c r="AN311" s="15"/>
      <c r="AO311" s="61">
        <f t="shared" si="53"/>
        <v>3816132</v>
      </c>
      <c r="AP311" s="61"/>
      <c r="AQ311" s="61">
        <f t="shared" si="51"/>
        <v>318010</v>
      </c>
      <c r="AU311" s="60"/>
      <c r="AX311">
        <v>3435215</v>
      </c>
      <c r="AY311">
        <v>134316</v>
      </c>
      <c r="AZ311">
        <v>0</v>
      </c>
      <c r="BB311" s="60">
        <f t="shared" si="56"/>
        <v>2453724.7342299996</v>
      </c>
      <c r="BC311" s="60">
        <f t="shared" si="57"/>
        <v>95941.543608392996</v>
      </c>
      <c r="BD311" s="60">
        <f t="shared" si="58"/>
        <v>0</v>
      </c>
      <c r="BF311">
        <f t="shared" si="59"/>
        <v>490745</v>
      </c>
      <c r="BG311">
        <f t="shared" si="60"/>
        <v>19188</v>
      </c>
      <c r="BH311">
        <f t="shared" si="61"/>
        <v>0</v>
      </c>
    </row>
    <row r="312" spans="1:60" x14ac:dyDescent="0.2">
      <c r="A312">
        <v>90007291</v>
      </c>
      <c r="B312">
        <v>90007291</v>
      </c>
      <c r="C312" t="s">
        <v>351</v>
      </c>
      <c r="D312" s="61"/>
      <c r="I312" s="61">
        <v>5058842.1243284997</v>
      </c>
      <c r="J312" s="61">
        <v>197800.72706124437</v>
      </c>
      <c r="K312" s="61">
        <v>0</v>
      </c>
      <c r="M312" s="61">
        <v>5256642.8513897443</v>
      </c>
      <c r="R312" s="60">
        <f t="shared" si="50"/>
        <v>5256642.8513897443</v>
      </c>
      <c r="T312" s="61">
        <v>438054</v>
      </c>
      <c r="Z312" s="63">
        <f t="shared" si="52"/>
        <v>10824097.851389743</v>
      </c>
      <c r="AA312" s="36"/>
      <c r="AH312" s="48">
        <v>90082551</v>
      </c>
      <c r="AI312" s="86">
        <v>652087</v>
      </c>
      <c r="AJ312" s="86">
        <v>54340</v>
      </c>
      <c r="AK312" t="s">
        <v>784</v>
      </c>
      <c r="AN312" s="15"/>
      <c r="AO312" s="61">
        <f t="shared" si="53"/>
        <v>5567455</v>
      </c>
      <c r="AP312" s="61"/>
      <c r="AQ312" s="61">
        <f t="shared" si="51"/>
        <v>463953</v>
      </c>
      <c r="AU312" s="60"/>
      <c r="AX312">
        <v>2950990</v>
      </c>
      <c r="AY312">
        <v>115381</v>
      </c>
      <c r="AZ312">
        <v>0</v>
      </c>
      <c r="BB312" s="60">
        <f t="shared" si="56"/>
        <v>2107852.1243284997</v>
      </c>
      <c r="BC312" s="60">
        <f t="shared" si="57"/>
        <v>82419.727061244368</v>
      </c>
      <c r="BD312" s="60">
        <f t="shared" si="58"/>
        <v>0</v>
      </c>
      <c r="BF312">
        <f t="shared" si="59"/>
        <v>421570</v>
      </c>
      <c r="BG312">
        <f t="shared" si="60"/>
        <v>16484</v>
      </c>
      <c r="BH312">
        <f t="shared" si="61"/>
        <v>0</v>
      </c>
    </row>
    <row r="313" spans="1:60" x14ac:dyDescent="0.2">
      <c r="A313">
        <v>90008441</v>
      </c>
      <c r="B313">
        <v>90008441</v>
      </c>
      <c r="C313" t="s">
        <v>347</v>
      </c>
      <c r="D313" s="61"/>
      <c r="I313" s="61">
        <v>4216036.8870299999</v>
      </c>
      <c r="J313" s="61">
        <v>164847.04228287301</v>
      </c>
      <c r="K313" s="61">
        <v>0</v>
      </c>
      <c r="M313" s="61">
        <v>4380883.9293128727</v>
      </c>
      <c r="R313" s="60">
        <f t="shared" si="50"/>
        <v>4380883.9293128727</v>
      </c>
      <c r="T313" s="61">
        <v>365074</v>
      </c>
      <c r="Z313" s="63">
        <f t="shared" si="52"/>
        <v>10420325.929312874</v>
      </c>
      <c r="AA313" s="36"/>
      <c r="AH313" s="48">
        <v>90016451</v>
      </c>
      <c r="AI313" s="86">
        <v>2066030</v>
      </c>
      <c r="AJ313" s="86">
        <v>172162</v>
      </c>
      <c r="AK313" t="s">
        <v>785</v>
      </c>
      <c r="AN313" s="15"/>
      <c r="AO313" s="61">
        <f t="shared" si="53"/>
        <v>6039442</v>
      </c>
      <c r="AP313" s="61"/>
      <c r="AQ313" s="61">
        <f t="shared" si="51"/>
        <v>503285</v>
      </c>
      <c r="AU313" s="60"/>
      <c r="AX313">
        <v>2459352</v>
      </c>
      <c r="AY313">
        <v>96159</v>
      </c>
      <c r="AZ313">
        <v>0</v>
      </c>
      <c r="BB313" s="60">
        <f t="shared" si="56"/>
        <v>1756684.8870299999</v>
      </c>
      <c r="BC313" s="60">
        <f t="shared" si="57"/>
        <v>68688.042282873008</v>
      </c>
      <c r="BD313" s="60">
        <f t="shared" si="58"/>
        <v>0</v>
      </c>
      <c r="BF313">
        <f t="shared" si="59"/>
        <v>351337</v>
      </c>
      <c r="BG313">
        <f t="shared" si="60"/>
        <v>13738</v>
      </c>
      <c r="BH313">
        <f t="shared" si="61"/>
        <v>0</v>
      </c>
    </row>
    <row r="314" spans="1:60" x14ac:dyDescent="0.2">
      <c r="A314">
        <v>90031161</v>
      </c>
      <c r="B314">
        <v>90031161</v>
      </c>
      <c r="C314" t="s">
        <v>336</v>
      </c>
      <c r="D314" s="61"/>
      <c r="I314" s="61">
        <v>994733.76991199993</v>
      </c>
      <c r="J314" s="61">
        <v>38894.090403559196</v>
      </c>
      <c r="K314" s="61">
        <v>0</v>
      </c>
      <c r="M314" s="61">
        <v>1033627.8603155591</v>
      </c>
      <c r="R314" s="60">
        <f t="shared" si="50"/>
        <v>1033627.8603155591</v>
      </c>
      <c r="T314" s="61">
        <v>86136</v>
      </c>
      <c r="Z314" s="63">
        <f t="shared" si="52"/>
        <v>1033627.8603155591</v>
      </c>
      <c r="AA314" s="36"/>
      <c r="AH314" s="48">
        <v>90081411</v>
      </c>
      <c r="AI314" s="86">
        <v>566111</v>
      </c>
      <c r="AJ314" s="86">
        <v>47175</v>
      </c>
      <c r="AK314" t="s">
        <v>786</v>
      </c>
      <c r="AN314" s="15"/>
      <c r="AO314" s="61">
        <f t="shared" si="53"/>
        <v>0</v>
      </c>
      <c r="AP314" s="61"/>
      <c r="AQ314" s="61">
        <f t="shared" si="51"/>
        <v>0</v>
      </c>
      <c r="AU314" s="60"/>
      <c r="AX314">
        <v>580258</v>
      </c>
      <c r="AY314">
        <v>22687</v>
      </c>
      <c r="AZ314">
        <v>0</v>
      </c>
      <c r="BB314" s="60">
        <f t="shared" si="56"/>
        <v>414475.76991199993</v>
      </c>
      <c r="BC314" s="60">
        <f t="shared" si="57"/>
        <v>16207.090403559196</v>
      </c>
      <c r="BD314" s="60">
        <f t="shared" si="58"/>
        <v>0</v>
      </c>
      <c r="BF314">
        <f t="shared" si="59"/>
        <v>82895</v>
      </c>
      <c r="BG314">
        <f t="shared" si="60"/>
        <v>3241</v>
      </c>
      <c r="BH314">
        <f t="shared" si="61"/>
        <v>0</v>
      </c>
    </row>
    <row r="315" spans="1:60" x14ac:dyDescent="0.2">
      <c r="A315">
        <v>90032731</v>
      </c>
      <c r="B315">
        <v>90032731</v>
      </c>
      <c r="C315" t="s">
        <v>346</v>
      </c>
      <c r="D315" s="61"/>
      <c r="I315" s="61">
        <v>540476.30448000005</v>
      </c>
      <c r="J315" s="61">
        <v>21132.623505168001</v>
      </c>
      <c r="K315" s="61">
        <v>0</v>
      </c>
      <c r="M315" s="61">
        <v>561608.92798516806</v>
      </c>
      <c r="R315" s="60">
        <f t="shared" si="50"/>
        <v>561608.92798516806</v>
      </c>
      <c r="T315" s="61">
        <v>46801</v>
      </c>
      <c r="Z315" s="63">
        <f t="shared" si="52"/>
        <v>1317763.9279851681</v>
      </c>
      <c r="AA315" s="36"/>
      <c r="AH315" s="48">
        <v>90081421</v>
      </c>
      <c r="AI315" s="86">
        <v>836222</v>
      </c>
      <c r="AJ315" s="86">
        <v>69684</v>
      </c>
      <c r="AK315" t="s">
        <v>787</v>
      </c>
      <c r="AN315" s="15"/>
      <c r="AO315" s="61">
        <f t="shared" si="53"/>
        <v>756155</v>
      </c>
      <c r="AP315" s="61"/>
      <c r="AQ315" s="61">
        <f t="shared" si="51"/>
        <v>63010</v>
      </c>
      <c r="AU315" s="60"/>
      <c r="AX315">
        <v>315280</v>
      </c>
      <c r="AY315">
        <v>12327</v>
      </c>
      <c r="AZ315">
        <v>0</v>
      </c>
      <c r="BB315" s="60">
        <f t="shared" si="56"/>
        <v>225196.30448000005</v>
      </c>
      <c r="BC315" s="60">
        <f t="shared" si="57"/>
        <v>8805.6235051680014</v>
      </c>
      <c r="BD315" s="60">
        <f t="shared" si="58"/>
        <v>0</v>
      </c>
      <c r="BF315">
        <f t="shared" si="59"/>
        <v>45039</v>
      </c>
      <c r="BG315">
        <f t="shared" si="60"/>
        <v>1761</v>
      </c>
      <c r="BH315">
        <f t="shared" si="61"/>
        <v>0</v>
      </c>
    </row>
    <row r="316" spans="1:60" x14ac:dyDescent="0.2">
      <c r="A316">
        <v>90033141</v>
      </c>
      <c r="B316">
        <v>90033141</v>
      </c>
      <c r="C316" t="s">
        <v>368</v>
      </c>
      <c r="D316" s="61"/>
      <c r="I316" s="61">
        <v>90079.384080000003</v>
      </c>
      <c r="J316" s="61">
        <v>3522.1039175280002</v>
      </c>
      <c r="K316" s="61">
        <v>0</v>
      </c>
      <c r="M316" s="61">
        <v>93601.487997528006</v>
      </c>
      <c r="R316" s="60">
        <f t="shared" si="50"/>
        <v>93601.487997528006</v>
      </c>
      <c r="T316" s="61">
        <v>7800</v>
      </c>
      <c r="Z316" s="63">
        <f t="shared" si="52"/>
        <v>504979.48799752799</v>
      </c>
      <c r="AA316" s="36"/>
      <c r="AH316" s="48">
        <v>90080791</v>
      </c>
      <c r="AI316" s="86">
        <v>254670</v>
      </c>
      <c r="AJ316" s="86">
        <v>21222</v>
      </c>
      <c r="AK316" t="s">
        <v>788</v>
      </c>
      <c r="AN316" s="15"/>
      <c r="AO316" s="61">
        <f t="shared" si="53"/>
        <v>411378</v>
      </c>
      <c r="AP316" s="61"/>
      <c r="AQ316" s="61">
        <f t="shared" si="51"/>
        <v>34281</v>
      </c>
      <c r="AU316" s="60"/>
      <c r="AX316">
        <v>52549</v>
      </c>
      <c r="AY316">
        <v>2058</v>
      </c>
      <c r="AZ316">
        <v>0</v>
      </c>
      <c r="BB316" s="60">
        <f t="shared" si="56"/>
        <v>37530.384080000003</v>
      </c>
      <c r="BC316" s="60">
        <f t="shared" si="57"/>
        <v>1464.1039175280002</v>
      </c>
      <c r="BD316" s="60">
        <f t="shared" si="58"/>
        <v>0</v>
      </c>
      <c r="BF316">
        <f t="shared" si="59"/>
        <v>7506</v>
      </c>
      <c r="BG316">
        <f t="shared" si="60"/>
        <v>293</v>
      </c>
      <c r="BH316">
        <f t="shared" si="61"/>
        <v>0</v>
      </c>
    </row>
    <row r="317" spans="1:60" x14ac:dyDescent="0.2">
      <c r="A317">
        <v>90034021</v>
      </c>
      <c r="B317">
        <v>90034021</v>
      </c>
      <c r="C317" t="s">
        <v>468</v>
      </c>
      <c r="D317" s="61"/>
      <c r="I317" s="61">
        <v>6210651.8202299997</v>
      </c>
      <c r="J317" s="61">
        <v>242836.48617099301</v>
      </c>
      <c r="K317" s="61">
        <v>0</v>
      </c>
      <c r="M317" s="61">
        <v>6453488.3064009929</v>
      </c>
      <c r="R317" s="60">
        <f t="shared" si="50"/>
        <v>6453488.3064009929</v>
      </c>
      <c r="T317" s="61">
        <v>537791</v>
      </c>
      <c r="Z317" s="63">
        <f t="shared" si="52"/>
        <v>10172335.306400992</v>
      </c>
      <c r="AA317" s="36"/>
      <c r="AH317" s="48">
        <v>90016861</v>
      </c>
      <c r="AI317" s="86">
        <v>1671746</v>
      </c>
      <c r="AJ317" s="86">
        <v>139308</v>
      </c>
      <c r="AK317" t="s">
        <v>789</v>
      </c>
      <c r="AN317" s="15"/>
      <c r="AO317" s="61">
        <f t="shared" si="53"/>
        <v>3718847</v>
      </c>
      <c r="AP317" s="61"/>
      <c r="AQ317" s="61">
        <f t="shared" si="51"/>
        <v>309903</v>
      </c>
      <c r="AU317" s="60"/>
      <c r="AX317">
        <v>3622878</v>
      </c>
      <c r="AY317">
        <v>141652</v>
      </c>
      <c r="AZ317">
        <v>0</v>
      </c>
      <c r="BB317" s="60">
        <f t="shared" si="56"/>
        <v>2587773.8202299997</v>
      </c>
      <c r="BC317" s="60">
        <f t="shared" si="57"/>
        <v>101184.48617099301</v>
      </c>
      <c r="BD317" s="60">
        <f t="shared" si="58"/>
        <v>0</v>
      </c>
      <c r="BF317">
        <f t="shared" si="59"/>
        <v>517555</v>
      </c>
      <c r="BG317">
        <f t="shared" si="60"/>
        <v>20237</v>
      </c>
      <c r="BH317">
        <f t="shared" si="61"/>
        <v>0</v>
      </c>
    </row>
    <row r="318" spans="1:60" x14ac:dyDescent="0.2">
      <c r="A318">
        <v>90034091</v>
      </c>
      <c r="B318">
        <v>90034091</v>
      </c>
      <c r="C318" t="s">
        <v>343</v>
      </c>
      <c r="D318" s="61"/>
      <c r="I318" s="61">
        <v>442434.5462715</v>
      </c>
      <c r="J318" s="61">
        <v>17299.190759215653</v>
      </c>
      <c r="K318" s="61">
        <v>0</v>
      </c>
      <c r="M318" s="61">
        <v>459733.73703071568</v>
      </c>
      <c r="R318" s="60">
        <f t="shared" si="50"/>
        <v>459733.73703071568</v>
      </c>
      <c r="T318" s="61">
        <v>38311</v>
      </c>
      <c r="Z318" s="63">
        <f t="shared" si="52"/>
        <v>1533676.7370307157</v>
      </c>
      <c r="AA318" s="36"/>
      <c r="AH318" s="48">
        <v>90081491</v>
      </c>
      <c r="AI318" s="86">
        <v>144542</v>
      </c>
      <c r="AJ318" s="86">
        <v>12045</v>
      </c>
      <c r="AK318" t="s">
        <v>790</v>
      </c>
      <c r="AN318" s="15"/>
      <c r="AO318" s="61">
        <f t="shared" si="53"/>
        <v>1073943</v>
      </c>
      <c r="AP318" s="61"/>
      <c r="AQ318" s="61">
        <f t="shared" si="51"/>
        <v>89494</v>
      </c>
      <c r="AU318" s="60"/>
      <c r="AX318">
        <v>258090</v>
      </c>
      <c r="AY318">
        <v>10094</v>
      </c>
      <c r="AZ318">
        <v>0</v>
      </c>
      <c r="BB318" s="60">
        <f t="shared" si="56"/>
        <v>184344.5462715</v>
      </c>
      <c r="BC318" s="60">
        <f t="shared" si="57"/>
        <v>7205.1907592156531</v>
      </c>
      <c r="BD318" s="60">
        <f t="shared" si="58"/>
        <v>0</v>
      </c>
      <c r="BF318">
        <f t="shared" si="59"/>
        <v>36869</v>
      </c>
      <c r="BG318">
        <f t="shared" si="60"/>
        <v>1441</v>
      </c>
      <c r="BH318">
        <f t="shared" si="61"/>
        <v>0</v>
      </c>
    </row>
    <row r="319" spans="1:60" x14ac:dyDescent="0.2">
      <c r="A319">
        <v>90034101</v>
      </c>
      <c r="B319">
        <v>90034101</v>
      </c>
      <c r="C319" t="s">
        <v>337</v>
      </c>
      <c r="D319" s="61"/>
      <c r="I319" s="61">
        <v>679295.06958899996</v>
      </c>
      <c r="J319" s="61">
        <v>26560.437220929904</v>
      </c>
      <c r="K319" s="61">
        <v>0</v>
      </c>
      <c r="M319" s="61">
        <v>705855.50680992985</v>
      </c>
      <c r="R319" s="60">
        <f t="shared" si="50"/>
        <v>705855.50680992985</v>
      </c>
      <c r="T319" s="61">
        <v>58821</v>
      </c>
      <c r="Z319" s="63">
        <f t="shared" si="52"/>
        <v>2791288.5068099299</v>
      </c>
      <c r="AA319" s="36"/>
      <c r="AH319" s="48">
        <v>90017041</v>
      </c>
      <c r="AI319" s="86">
        <v>1288619</v>
      </c>
      <c r="AJ319" s="86">
        <v>107383</v>
      </c>
      <c r="AK319" t="s">
        <v>791</v>
      </c>
      <c r="AN319" s="15"/>
      <c r="AO319" s="61">
        <f t="shared" si="53"/>
        <v>2085433</v>
      </c>
      <c r="AP319" s="61"/>
      <c r="AQ319" s="61">
        <f t="shared" si="51"/>
        <v>173785</v>
      </c>
      <c r="AU319" s="60"/>
      <c r="AX319">
        <v>396256</v>
      </c>
      <c r="AY319">
        <v>15491</v>
      </c>
      <c r="AZ319">
        <v>0</v>
      </c>
      <c r="BB319" s="60">
        <f t="shared" si="56"/>
        <v>283039.06958899996</v>
      </c>
      <c r="BC319" s="60">
        <f t="shared" si="57"/>
        <v>11069.437220929904</v>
      </c>
      <c r="BD319" s="60">
        <f t="shared" si="58"/>
        <v>0</v>
      </c>
      <c r="BF319">
        <f t="shared" si="59"/>
        <v>56608</v>
      </c>
      <c r="BG319">
        <f t="shared" si="60"/>
        <v>2214</v>
      </c>
      <c r="BH319">
        <f t="shared" si="61"/>
        <v>0</v>
      </c>
    </row>
    <row r="320" spans="1:60" x14ac:dyDescent="0.2">
      <c r="A320">
        <v>90035101</v>
      </c>
      <c r="B320">
        <v>90035101</v>
      </c>
      <c r="C320" t="s">
        <v>426</v>
      </c>
      <c r="D320" s="61"/>
      <c r="I320" s="61">
        <v>3297667.9149718201</v>
      </c>
      <c r="J320" s="61">
        <v>128938.81547539818</v>
      </c>
      <c r="K320" s="61">
        <v>0</v>
      </c>
      <c r="M320" s="61">
        <v>3426606.7304472183</v>
      </c>
      <c r="R320" s="60">
        <f t="shared" si="50"/>
        <v>3426606.7304472183</v>
      </c>
      <c r="T320" s="61">
        <v>285551</v>
      </c>
      <c r="Z320" s="63">
        <f t="shared" si="52"/>
        <v>4553138.7304472178</v>
      </c>
      <c r="AA320" s="36"/>
      <c r="AH320" s="48">
        <v>90051401</v>
      </c>
      <c r="AI320" s="86">
        <v>76957</v>
      </c>
      <c r="AJ320" s="86">
        <v>6413</v>
      </c>
      <c r="AK320" t="s">
        <v>792</v>
      </c>
      <c r="AN320" s="15"/>
      <c r="AO320" s="61">
        <f t="shared" si="53"/>
        <v>1126532</v>
      </c>
      <c r="AP320" s="61"/>
      <c r="AQ320" s="61">
        <f t="shared" si="51"/>
        <v>93877</v>
      </c>
      <c r="AU320" s="60"/>
      <c r="AX320">
        <v>1923642</v>
      </c>
      <c r="AY320">
        <v>75215</v>
      </c>
      <c r="AZ320">
        <v>0</v>
      </c>
      <c r="BB320" s="60">
        <f t="shared" si="56"/>
        <v>1374025.9149718201</v>
      </c>
      <c r="BC320" s="60">
        <f t="shared" si="57"/>
        <v>53723.81547539818</v>
      </c>
      <c r="BD320" s="60">
        <f t="shared" si="58"/>
        <v>0</v>
      </c>
      <c r="BF320">
        <f t="shared" si="59"/>
        <v>274805</v>
      </c>
      <c r="BG320">
        <f t="shared" si="60"/>
        <v>10745</v>
      </c>
      <c r="BH320">
        <f t="shared" si="61"/>
        <v>0</v>
      </c>
    </row>
    <row r="321" spans="1:60" x14ac:dyDescent="0.2">
      <c r="A321">
        <v>90035401</v>
      </c>
      <c r="B321">
        <v>90035401</v>
      </c>
      <c r="C321" s="34" t="s">
        <v>358</v>
      </c>
      <c r="I321" s="61">
        <v>2021960.4605100001</v>
      </c>
      <c r="J321" s="61">
        <v>79058.654005941004</v>
      </c>
      <c r="K321" s="61">
        <v>0</v>
      </c>
      <c r="M321" s="61">
        <v>2101019.1145159411</v>
      </c>
      <c r="R321" s="60">
        <f t="shared" si="50"/>
        <v>2101019.1145159411</v>
      </c>
      <c r="T321" s="61">
        <v>175085</v>
      </c>
      <c r="Z321" s="63">
        <f t="shared" si="52"/>
        <v>2101019.1145159411</v>
      </c>
      <c r="AA321" s="36"/>
      <c r="AH321" s="48">
        <v>90016831</v>
      </c>
      <c r="AI321" s="86">
        <v>374816</v>
      </c>
      <c r="AJ321" s="86">
        <v>31234</v>
      </c>
      <c r="AK321" t="s">
        <v>793</v>
      </c>
      <c r="AN321" s="15"/>
      <c r="AO321" s="61">
        <f t="shared" si="53"/>
        <v>0</v>
      </c>
      <c r="AP321" s="61"/>
      <c r="AQ321" s="61">
        <f t="shared" si="51"/>
        <v>0</v>
      </c>
      <c r="AU321" s="60"/>
      <c r="AX321">
        <v>1179479</v>
      </c>
      <c r="AY321">
        <v>46116</v>
      </c>
      <c r="AZ321">
        <v>0</v>
      </c>
      <c r="BB321" s="60">
        <f t="shared" si="56"/>
        <v>842481.46051000012</v>
      </c>
      <c r="BC321" s="60">
        <f t="shared" si="57"/>
        <v>32942.654005941004</v>
      </c>
      <c r="BD321" s="60">
        <f t="shared" si="58"/>
        <v>0</v>
      </c>
      <c r="BF321">
        <f t="shared" si="59"/>
        <v>168496</v>
      </c>
      <c r="BG321">
        <f t="shared" si="60"/>
        <v>6589</v>
      </c>
      <c r="BH321">
        <f t="shared" si="61"/>
        <v>0</v>
      </c>
    </row>
    <row r="322" spans="1:60" x14ac:dyDescent="0.2">
      <c r="A322">
        <v>90035411</v>
      </c>
      <c r="B322">
        <v>90035411</v>
      </c>
      <c r="C322" s="34" t="s">
        <v>415</v>
      </c>
      <c r="I322" s="61">
        <v>1518239.7618555003</v>
      </c>
      <c r="J322" s="61">
        <v>59363.174688550062</v>
      </c>
      <c r="K322" s="61">
        <v>0</v>
      </c>
      <c r="M322" s="61">
        <v>1577602.9365440505</v>
      </c>
      <c r="R322" s="60">
        <f t="shared" ref="R322:R368" si="62">M322+O322+P322</f>
        <v>1577602.9365440505</v>
      </c>
      <c r="T322" s="61">
        <v>131467</v>
      </c>
      <c r="Z322" s="63">
        <f t="shared" si="52"/>
        <v>1577602.9365440505</v>
      </c>
      <c r="AA322" s="36"/>
      <c r="AH322" s="48">
        <v>90053171</v>
      </c>
      <c r="AI322" s="86">
        <v>127335</v>
      </c>
      <c r="AJ322" s="86">
        <v>10611</v>
      </c>
      <c r="AK322" t="s">
        <v>794</v>
      </c>
      <c r="AN322" s="15"/>
      <c r="AO322" s="61">
        <f t="shared" si="53"/>
        <v>0</v>
      </c>
      <c r="AP322" s="61"/>
      <c r="AQ322" s="61">
        <f t="shared" ref="AQ322:AQ370" si="63">_xlfn.IFNA(INDEX($AJ$2:$AJ$742,MATCH(A322,$AH$2:$AH$742,0),1,1),0)</f>
        <v>0</v>
      </c>
      <c r="AU322" s="60"/>
      <c r="AX322">
        <v>885640</v>
      </c>
      <c r="AY322">
        <v>34629</v>
      </c>
      <c r="AZ322">
        <v>0</v>
      </c>
      <c r="BB322" s="60">
        <f t="shared" si="56"/>
        <v>632599.76185550028</v>
      </c>
      <c r="BC322" s="60">
        <f t="shared" si="57"/>
        <v>24734.174688550062</v>
      </c>
      <c r="BD322" s="60">
        <f t="shared" si="58"/>
        <v>0</v>
      </c>
      <c r="BF322">
        <f t="shared" si="59"/>
        <v>126520</v>
      </c>
      <c r="BG322">
        <f t="shared" si="60"/>
        <v>4947</v>
      </c>
      <c r="BH322">
        <f t="shared" si="61"/>
        <v>0</v>
      </c>
    </row>
    <row r="323" spans="1:60" x14ac:dyDescent="0.2">
      <c r="A323">
        <v>90035421</v>
      </c>
      <c r="B323">
        <v>90035421</v>
      </c>
      <c r="C323" s="34" t="s">
        <v>363</v>
      </c>
      <c r="I323" s="61">
        <v>1081676.4611535</v>
      </c>
      <c r="J323" s="61">
        <v>42293.549631101851</v>
      </c>
      <c r="K323" s="61">
        <v>0</v>
      </c>
      <c r="M323" s="61">
        <v>1123970.0107846018</v>
      </c>
      <c r="R323" s="60">
        <f t="shared" si="62"/>
        <v>1123970.0107846018</v>
      </c>
      <c r="T323" s="61">
        <v>93664</v>
      </c>
      <c r="Z323" s="63">
        <f t="shared" ref="Z323:Z368" si="64">R323+AO323</f>
        <v>1123970.0107846018</v>
      </c>
      <c r="AA323" s="36"/>
      <c r="AH323" s="48">
        <v>90080811</v>
      </c>
      <c r="AI323" s="86">
        <v>547717</v>
      </c>
      <c r="AJ323" s="86">
        <v>45643</v>
      </c>
      <c r="AK323" t="s">
        <v>795</v>
      </c>
      <c r="AN323" s="15"/>
      <c r="AO323" s="61">
        <f t="shared" ref="AO323:AO370" si="65">_xlfn.IFNA(INDEX($AI$2:$AI$733,MATCH(A323,$AH$2:$AH$733,0),1,1),0)</f>
        <v>0</v>
      </c>
      <c r="AP323" s="61"/>
      <c r="AQ323" s="61">
        <f t="shared" si="63"/>
        <v>0</v>
      </c>
      <c r="AU323" s="60"/>
      <c r="AX323">
        <v>630980</v>
      </c>
      <c r="AY323">
        <v>24668</v>
      </c>
      <c r="AZ323">
        <v>0</v>
      </c>
      <c r="BB323" s="60">
        <f t="shared" ref="BB323:BB368" si="66">I323-AX323</f>
        <v>450696.46115350001</v>
      </c>
      <c r="BC323" s="60">
        <f t="shared" ref="BC323:BC368" si="67">J323-AY323</f>
        <v>17625.549631101851</v>
      </c>
      <c r="BD323" s="60">
        <f t="shared" ref="BD323:BD368" si="68">K323-AZ323</f>
        <v>0</v>
      </c>
      <c r="BF323">
        <f t="shared" ref="BF323:BF368" si="69">ROUND(BB323/5,0)</f>
        <v>90139</v>
      </c>
      <c r="BG323">
        <f t="shared" ref="BG323:BG368" si="70">ROUND(BC323/5,0)</f>
        <v>3525</v>
      </c>
      <c r="BH323">
        <f t="shared" ref="BH323:BH368" si="71">ROUND(BD323/5,0)</f>
        <v>0</v>
      </c>
    </row>
    <row r="324" spans="1:60" x14ac:dyDescent="0.2">
      <c r="A324">
        <v>90035431</v>
      </c>
      <c r="B324">
        <v>90035431</v>
      </c>
      <c r="C324" s="34" t="s">
        <v>366</v>
      </c>
      <c r="I324" s="61">
        <v>1140951.9129990002</v>
      </c>
      <c r="J324" s="61">
        <v>44611.219798260907</v>
      </c>
      <c r="K324" s="61">
        <v>0</v>
      </c>
      <c r="M324" s="61">
        <v>1185563.132797261</v>
      </c>
      <c r="R324" s="60">
        <f t="shared" si="62"/>
        <v>1185563.132797261</v>
      </c>
      <c r="T324" s="61">
        <v>98797</v>
      </c>
      <c r="Z324" s="63">
        <f t="shared" si="64"/>
        <v>1185563.132797261</v>
      </c>
      <c r="AA324" s="36"/>
      <c r="AH324" s="48">
        <v>90017291</v>
      </c>
      <c r="AI324" s="86">
        <v>5816626</v>
      </c>
      <c r="AJ324" s="86">
        <v>484718</v>
      </c>
      <c r="AK324" t="s">
        <v>796</v>
      </c>
      <c r="AN324" s="15"/>
      <c r="AO324" s="61">
        <f t="shared" si="65"/>
        <v>0</v>
      </c>
      <c r="AP324" s="61"/>
      <c r="AQ324" s="61">
        <f t="shared" si="63"/>
        <v>0</v>
      </c>
      <c r="AU324" s="60"/>
      <c r="AX324">
        <v>665553</v>
      </c>
      <c r="AY324">
        <v>26026</v>
      </c>
      <c r="AZ324">
        <v>0</v>
      </c>
      <c r="BB324" s="60">
        <f t="shared" si="66"/>
        <v>475398.91299900017</v>
      </c>
      <c r="BC324" s="60">
        <f t="shared" si="67"/>
        <v>18585.219798260907</v>
      </c>
      <c r="BD324" s="60">
        <f t="shared" si="68"/>
        <v>0</v>
      </c>
      <c r="BF324">
        <f t="shared" si="69"/>
        <v>95080</v>
      </c>
      <c r="BG324">
        <f t="shared" si="70"/>
        <v>3717</v>
      </c>
      <c r="BH324">
        <f t="shared" si="71"/>
        <v>0</v>
      </c>
    </row>
    <row r="325" spans="1:60" x14ac:dyDescent="0.2">
      <c r="A325">
        <v>90035441</v>
      </c>
      <c r="B325">
        <v>90035441</v>
      </c>
      <c r="C325" s="34" t="s">
        <v>361</v>
      </c>
      <c r="I325" s="61">
        <v>1699604.950338</v>
      </c>
      <c r="J325" s="61">
        <v>66454.55355821579</v>
      </c>
      <c r="K325" s="61">
        <v>0</v>
      </c>
      <c r="M325" s="61">
        <v>1766059.5038962157</v>
      </c>
      <c r="R325" s="60">
        <f t="shared" si="62"/>
        <v>1766059.5038962157</v>
      </c>
      <c r="T325" s="61">
        <v>147172</v>
      </c>
      <c r="Z325" s="63">
        <f t="shared" si="64"/>
        <v>1766059.5038962157</v>
      </c>
      <c r="AA325" s="36"/>
      <c r="AH325" s="48">
        <v>90080831</v>
      </c>
      <c r="AI325" s="86">
        <v>980185</v>
      </c>
      <c r="AJ325" s="86">
        <v>81681</v>
      </c>
      <c r="AK325" t="s">
        <v>797</v>
      </c>
      <c r="AN325" s="15"/>
      <c r="AO325" s="61">
        <f t="shared" si="65"/>
        <v>0</v>
      </c>
      <c r="AP325" s="61"/>
      <c r="AQ325" s="61">
        <f t="shared" si="63"/>
        <v>0</v>
      </c>
      <c r="AU325" s="60"/>
      <c r="AX325">
        <v>991438</v>
      </c>
      <c r="AY325">
        <v>38766</v>
      </c>
      <c r="AZ325">
        <v>0</v>
      </c>
      <c r="BB325" s="60">
        <f t="shared" si="66"/>
        <v>708166.95033799997</v>
      </c>
      <c r="BC325" s="60">
        <f t="shared" si="67"/>
        <v>27688.55355821579</v>
      </c>
      <c r="BD325" s="60">
        <f t="shared" si="68"/>
        <v>0</v>
      </c>
      <c r="BF325">
        <f t="shared" si="69"/>
        <v>141633</v>
      </c>
      <c r="BG325">
        <f t="shared" si="70"/>
        <v>5538</v>
      </c>
      <c r="BH325">
        <f t="shared" si="71"/>
        <v>0</v>
      </c>
    </row>
    <row r="326" spans="1:60" x14ac:dyDescent="0.2">
      <c r="A326">
        <v>90035451</v>
      </c>
      <c r="B326">
        <v>90035451</v>
      </c>
      <c r="C326" s="34" t="s">
        <v>359</v>
      </c>
      <c r="I326" s="61">
        <v>876665.43435</v>
      </c>
      <c r="J326" s="61">
        <v>34277.618483085003</v>
      </c>
      <c r="K326" s="61">
        <v>0</v>
      </c>
      <c r="M326" s="61">
        <v>910943.05283308495</v>
      </c>
      <c r="R326" s="60">
        <f t="shared" si="62"/>
        <v>910943.05283308495</v>
      </c>
      <c r="T326" s="61">
        <v>75912</v>
      </c>
      <c r="Z326" s="63">
        <f t="shared" si="64"/>
        <v>910943.05283308495</v>
      </c>
      <c r="AA326" s="36"/>
      <c r="AH326" s="48">
        <v>90051131</v>
      </c>
      <c r="AI326" s="86">
        <v>2103830</v>
      </c>
      <c r="AJ326" s="86">
        <v>175318</v>
      </c>
      <c r="AK326" t="s">
        <v>798</v>
      </c>
      <c r="AN326" s="15"/>
      <c r="AO326" s="61">
        <f t="shared" si="65"/>
        <v>0</v>
      </c>
      <c r="AP326" s="61"/>
      <c r="AQ326" s="61">
        <f t="shared" si="63"/>
        <v>0</v>
      </c>
      <c r="AU326" s="60"/>
      <c r="AX326">
        <v>511385</v>
      </c>
      <c r="AY326">
        <v>19992</v>
      </c>
      <c r="AZ326">
        <v>0</v>
      </c>
      <c r="BB326" s="60">
        <f t="shared" si="66"/>
        <v>365280.43435</v>
      </c>
      <c r="BC326" s="60">
        <f t="shared" si="67"/>
        <v>14285.618483085003</v>
      </c>
      <c r="BD326" s="60">
        <f t="shared" si="68"/>
        <v>0</v>
      </c>
      <c r="BF326">
        <f t="shared" si="69"/>
        <v>73056</v>
      </c>
      <c r="BG326">
        <f t="shared" si="70"/>
        <v>2857</v>
      </c>
      <c r="BH326">
        <f t="shared" si="71"/>
        <v>0</v>
      </c>
    </row>
    <row r="327" spans="1:60" x14ac:dyDescent="0.2">
      <c r="A327">
        <v>90035461</v>
      </c>
      <c r="B327">
        <v>90035461</v>
      </c>
      <c r="C327" s="34" t="s">
        <v>473</v>
      </c>
      <c r="I327" s="61">
        <v>1001570.1517395</v>
      </c>
      <c r="J327" s="61">
        <v>39161.392933014446</v>
      </c>
      <c r="K327" s="61">
        <v>0</v>
      </c>
      <c r="M327" s="61">
        <v>1040731.5446725144</v>
      </c>
      <c r="R327" s="60">
        <f t="shared" si="62"/>
        <v>1040731.5446725144</v>
      </c>
      <c r="T327" s="61">
        <v>86728</v>
      </c>
      <c r="Z327" s="63">
        <f t="shared" si="64"/>
        <v>1040731.5446725144</v>
      </c>
      <c r="AA327" s="36"/>
      <c r="AH327" s="48">
        <v>90012921</v>
      </c>
      <c r="AI327" s="86">
        <v>6698782</v>
      </c>
      <c r="AJ327" s="86">
        <v>558229</v>
      </c>
      <c r="AK327" t="s">
        <v>799</v>
      </c>
      <c r="AN327" s="15"/>
      <c r="AO327" s="61">
        <f t="shared" si="65"/>
        <v>0</v>
      </c>
      <c r="AP327" s="61"/>
      <c r="AQ327" s="61">
        <f t="shared" si="63"/>
        <v>0</v>
      </c>
      <c r="AU327" s="60"/>
      <c r="AX327">
        <v>584248</v>
      </c>
      <c r="AY327">
        <v>22841</v>
      </c>
      <c r="AZ327">
        <v>0</v>
      </c>
      <c r="BB327" s="60">
        <f t="shared" si="66"/>
        <v>417322.1517395</v>
      </c>
      <c r="BC327" s="60">
        <f t="shared" si="67"/>
        <v>16320.392933014446</v>
      </c>
      <c r="BD327" s="60">
        <f t="shared" si="68"/>
        <v>0</v>
      </c>
      <c r="BF327">
        <f t="shared" si="69"/>
        <v>83464</v>
      </c>
      <c r="BG327">
        <f t="shared" si="70"/>
        <v>3264</v>
      </c>
      <c r="BH327">
        <f t="shared" si="71"/>
        <v>0</v>
      </c>
    </row>
    <row r="328" spans="1:60" x14ac:dyDescent="0.2">
      <c r="A328">
        <v>90035471</v>
      </c>
      <c r="B328">
        <v>90035471</v>
      </c>
      <c r="C328" s="34" t="s">
        <v>367</v>
      </c>
      <c r="I328" s="61">
        <v>793020.29198999994</v>
      </c>
      <c r="J328" s="61">
        <v>31007.093416809003</v>
      </c>
      <c r="K328" s="61">
        <v>0</v>
      </c>
      <c r="M328" s="61">
        <v>824027.38540680893</v>
      </c>
      <c r="R328" s="60">
        <f t="shared" si="62"/>
        <v>824027.38540680893</v>
      </c>
      <c r="T328" s="61">
        <v>68669</v>
      </c>
      <c r="Z328" s="63">
        <f t="shared" si="64"/>
        <v>824027.38540680893</v>
      </c>
      <c r="AA328" s="36"/>
      <c r="AH328" s="48">
        <v>90082311</v>
      </c>
      <c r="AI328" s="86">
        <v>4543070</v>
      </c>
      <c r="AJ328" s="86">
        <v>378589</v>
      </c>
      <c r="AK328" t="s">
        <v>800</v>
      </c>
      <c r="AN328" s="15"/>
      <c r="AO328" s="61">
        <f t="shared" si="65"/>
        <v>0</v>
      </c>
      <c r="AP328" s="61"/>
      <c r="AQ328" s="61">
        <f t="shared" si="63"/>
        <v>0</v>
      </c>
      <c r="AU328" s="60"/>
      <c r="AX328">
        <v>462595</v>
      </c>
      <c r="AY328">
        <v>18088</v>
      </c>
      <c r="AZ328">
        <v>0</v>
      </c>
      <c r="BB328" s="60">
        <f t="shared" si="66"/>
        <v>330425.29198999994</v>
      </c>
      <c r="BC328" s="60">
        <f t="shared" si="67"/>
        <v>12919.093416809003</v>
      </c>
      <c r="BD328" s="60">
        <f t="shared" si="68"/>
        <v>0</v>
      </c>
      <c r="BF328">
        <f t="shared" si="69"/>
        <v>66085</v>
      </c>
      <c r="BG328">
        <f t="shared" si="70"/>
        <v>2584</v>
      </c>
      <c r="BH328">
        <f t="shared" si="71"/>
        <v>0</v>
      </c>
    </row>
    <row r="329" spans="1:60" x14ac:dyDescent="0.2">
      <c r="A329">
        <v>90035481</v>
      </c>
      <c r="B329">
        <v>90035481</v>
      </c>
      <c r="C329" s="34" t="s">
        <v>360</v>
      </c>
      <c r="I329" s="61">
        <v>1782928.3806120001</v>
      </c>
      <c r="J329" s="61">
        <v>69712.499681929199</v>
      </c>
      <c r="K329" s="61">
        <v>0</v>
      </c>
      <c r="M329" s="61">
        <v>1852640.8802939293</v>
      </c>
      <c r="R329" s="60">
        <f t="shared" si="62"/>
        <v>1852640.8802939293</v>
      </c>
      <c r="T329" s="61">
        <v>154387</v>
      </c>
      <c r="Z329" s="63">
        <f t="shared" si="64"/>
        <v>1852640.8802939293</v>
      </c>
      <c r="AA329" s="36"/>
      <c r="AH329" s="48">
        <v>90099091</v>
      </c>
      <c r="AI329" s="86">
        <v>692037</v>
      </c>
      <c r="AJ329" s="86">
        <v>57669</v>
      </c>
      <c r="AK329" t="s">
        <v>801</v>
      </c>
      <c r="AN329" s="15"/>
      <c r="AO329" s="61">
        <f t="shared" si="65"/>
        <v>0</v>
      </c>
      <c r="AP329" s="61"/>
      <c r="AQ329" s="61">
        <f t="shared" si="63"/>
        <v>0</v>
      </c>
      <c r="AU329" s="60"/>
      <c r="AX329">
        <v>1040039</v>
      </c>
      <c r="AY329">
        <v>40663</v>
      </c>
      <c r="AZ329">
        <v>0</v>
      </c>
      <c r="BB329" s="60">
        <f t="shared" si="66"/>
        <v>742889.38061200012</v>
      </c>
      <c r="BC329" s="60">
        <f t="shared" si="67"/>
        <v>29049.499681929199</v>
      </c>
      <c r="BD329" s="60">
        <f t="shared" si="68"/>
        <v>0</v>
      </c>
      <c r="BF329">
        <f t="shared" si="69"/>
        <v>148578</v>
      </c>
      <c r="BG329">
        <f t="shared" si="70"/>
        <v>5810</v>
      </c>
      <c r="BH329">
        <f t="shared" si="71"/>
        <v>0</v>
      </c>
    </row>
    <row r="330" spans="1:60" x14ac:dyDescent="0.2">
      <c r="A330">
        <v>90035491</v>
      </c>
      <c r="B330">
        <v>90035491</v>
      </c>
      <c r="C330" s="34" t="s">
        <v>362</v>
      </c>
      <c r="I330" s="61">
        <v>1883141.6954010001</v>
      </c>
      <c r="J330" s="61">
        <v>73630.840290179112</v>
      </c>
      <c r="K330" s="61">
        <v>0</v>
      </c>
      <c r="M330" s="61">
        <v>1956772.5356911791</v>
      </c>
      <c r="R330" s="60">
        <f t="shared" si="62"/>
        <v>1956772.5356911791</v>
      </c>
      <c r="T330" s="61">
        <v>163064</v>
      </c>
      <c r="Z330" s="63">
        <f t="shared" si="64"/>
        <v>1956772.5356911791</v>
      </c>
      <c r="AA330" s="36"/>
      <c r="AH330" s="48">
        <v>90025271</v>
      </c>
      <c r="AI330" s="86">
        <v>12396182</v>
      </c>
      <c r="AJ330" s="86">
        <v>1033014</v>
      </c>
      <c r="AK330" t="s">
        <v>802</v>
      </c>
      <c r="AN330" s="15"/>
      <c r="AO330" s="61">
        <f t="shared" si="65"/>
        <v>0</v>
      </c>
      <c r="AP330" s="61"/>
      <c r="AQ330" s="61">
        <f t="shared" si="63"/>
        <v>0</v>
      </c>
      <c r="AU330" s="60"/>
      <c r="AX330">
        <v>1098496</v>
      </c>
      <c r="AY330">
        <v>42952</v>
      </c>
      <c r="AZ330">
        <v>0</v>
      </c>
      <c r="BB330" s="60">
        <f t="shared" si="66"/>
        <v>784645.69540100009</v>
      </c>
      <c r="BC330" s="60">
        <f t="shared" si="67"/>
        <v>30678.840290179112</v>
      </c>
      <c r="BD330" s="60">
        <f t="shared" si="68"/>
        <v>0</v>
      </c>
      <c r="BF330">
        <f t="shared" si="69"/>
        <v>156929</v>
      </c>
      <c r="BG330">
        <f t="shared" si="70"/>
        <v>6136</v>
      </c>
      <c r="BH330">
        <f t="shared" si="71"/>
        <v>0</v>
      </c>
    </row>
    <row r="331" spans="1:60" x14ac:dyDescent="0.2">
      <c r="A331">
        <v>90035501</v>
      </c>
      <c r="B331">
        <v>90035501</v>
      </c>
      <c r="C331" s="34" t="s">
        <v>427</v>
      </c>
      <c r="I331" s="61">
        <v>839668.54446</v>
      </c>
      <c r="J331" s="61">
        <v>32831.040088386006</v>
      </c>
      <c r="K331" s="61">
        <v>0</v>
      </c>
      <c r="M331" s="61">
        <v>872499.58454838605</v>
      </c>
      <c r="R331" s="60">
        <f t="shared" si="62"/>
        <v>872499.58454838605</v>
      </c>
      <c r="T331" s="61">
        <v>72708</v>
      </c>
      <c r="Z331" s="63">
        <f t="shared" si="64"/>
        <v>872499.58454838605</v>
      </c>
      <c r="AA331" s="36"/>
      <c r="AH331" s="48">
        <v>90034091</v>
      </c>
      <c r="AI331" s="86">
        <v>1073943</v>
      </c>
      <c r="AJ331" s="86">
        <v>89494</v>
      </c>
      <c r="AK331" t="s">
        <v>803</v>
      </c>
      <c r="AN331" s="15"/>
      <c r="AO331" s="61">
        <f t="shared" si="65"/>
        <v>0</v>
      </c>
      <c r="AP331" s="61"/>
      <c r="AQ331" s="61">
        <f t="shared" si="63"/>
        <v>0</v>
      </c>
      <c r="AU331" s="60"/>
      <c r="AX331">
        <v>489804</v>
      </c>
      <c r="AY331">
        <v>19152</v>
      </c>
      <c r="AZ331">
        <v>0</v>
      </c>
      <c r="BB331" s="60">
        <f t="shared" si="66"/>
        <v>349864.54446</v>
      </c>
      <c r="BC331" s="60">
        <f t="shared" si="67"/>
        <v>13679.040088386006</v>
      </c>
      <c r="BD331" s="60">
        <f t="shared" si="68"/>
        <v>0</v>
      </c>
      <c r="BF331">
        <f t="shared" si="69"/>
        <v>69973</v>
      </c>
      <c r="BG331">
        <f t="shared" si="70"/>
        <v>2736</v>
      </c>
      <c r="BH331">
        <f t="shared" si="71"/>
        <v>0</v>
      </c>
    </row>
    <row r="332" spans="1:60" x14ac:dyDescent="0.2">
      <c r="A332">
        <v>90035521</v>
      </c>
      <c r="B332">
        <v>90035521</v>
      </c>
      <c r="C332" s="34" t="s">
        <v>342</v>
      </c>
      <c r="I332" s="61">
        <v>4792223.2330559995</v>
      </c>
      <c r="J332" s="61">
        <v>187375.92841248959</v>
      </c>
      <c r="K332" s="61">
        <v>0</v>
      </c>
      <c r="M332" s="61">
        <v>4979599.1614684891</v>
      </c>
      <c r="R332" s="60">
        <f t="shared" si="62"/>
        <v>4979599.1614684891</v>
      </c>
      <c r="T332" s="61">
        <v>414967</v>
      </c>
      <c r="Z332" s="63">
        <f t="shared" si="64"/>
        <v>5709705.1614684891</v>
      </c>
      <c r="AA332" s="36"/>
      <c r="AH332" s="48">
        <v>90082771</v>
      </c>
      <c r="AI332" s="86">
        <v>214099</v>
      </c>
      <c r="AJ332" s="86">
        <v>17841</v>
      </c>
      <c r="AK332" t="s">
        <v>804</v>
      </c>
      <c r="AN332" s="15"/>
      <c r="AO332" s="61">
        <f t="shared" si="65"/>
        <v>730106</v>
      </c>
      <c r="AP332" s="61"/>
      <c r="AQ332" s="61">
        <f t="shared" si="63"/>
        <v>60842</v>
      </c>
      <c r="AU332" s="60"/>
      <c r="AX332">
        <v>2795464</v>
      </c>
      <c r="AY332">
        <v>109305</v>
      </c>
      <c r="AZ332">
        <v>0</v>
      </c>
      <c r="BB332" s="60">
        <f t="shared" si="66"/>
        <v>1996759.2330559995</v>
      </c>
      <c r="BC332" s="60">
        <f t="shared" si="67"/>
        <v>78070.928412489593</v>
      </c>
      <c r="BD332" s="60">
        <f t="shared" si="68"/>
        <v>0</v>
      </c>
      <c r="BF332">
        <f t="shared" si="69"/>
        <v>399352</v>
      </c>
      <c r="BG332">
        <f t="shared" si="70"/>
        <v>15614</v>
      </c>
      <c r="BH332">
        <f t="shared" si="71"/>
        <v>0</v>
      </c>
    </row>
    <row r="333" spans="1:60" x14ac:dyDescent="0.2">
      <c r="A333">
        <v>90035531</v>
      </c>
      <c r="B333">
        <v>90035531</v>
      </c>
      <c r="C333" s="34" t="s">
        <v>364</v>
      </c>
      <c r="I333" s="61">
        <v>976396.18100999994</v>
      </c>
      <c r="J333" s="61">
        <v>38177.090677491004</v>
      </c>
      <c r="K333" s="61">
        <v>0</v>
      </c>
      <c r="M333" s="61">
        <v>1014573.271687491</v>
      </c>
      <c r="R333" s="60">
        <f t="shared" si="62"/>
        <v>1014573.271687491</v>
      </c>
      <c r="T333" s="61">
        <v>84548</v>
      </c>
      <c r="Z333" s="63">
        <f t="shared" si="64"/>
        <v>1014573.271687491</v>
      </c>
      <c r="AA333" s="36"/>
      <c r="AH333" s="48">
        <v>90051181</v>
      </c>
      <c r="AI333" s="86">
        <v>134514</v>
      </c>
      <c r="AJ333" s="86">
        <v>11209</v>
      </c>
      <c r="AK333" t="s">
        <v>805</v>
      </c>
      <c r="AN333" s="15"/>
      <c r="AO333" s="61">
        <f t="shared" si="65"/>
        <v>0</v>
      </c>
      <c r="AP333" s="61"/>
      <c r="AQ333" s="61">
        <f t="shared" si="63"/>
        <v>0</v>
      </c>
      <c r="AU333" s="60"/>
      <c r="AX333">
        <v>569562</v>
      </c>
      <c r="AY333">
        <v>22267</v>
      </c>
      <c r="AZ333">
        <v>0</v>
      </c>
      <c r="BB333" s="60">
        <f t="shared" si="66"/>
        <v>406834.18100999994</v>
      </c>
      <c r="BC333" s="60">
        <f t="shared" si="67"/>
        <v>15910.090677491004</v>
      </c>
      <c r="BD333" s="60">
        <f t="shared" si="68"/>
        <v>0</v>
      </c>
      <c r="BF333">
        <f t="shared" si="69"/>
        <v>81367</v>
      </c>
      <c r="BG333">
        <f t="shared" si="70"/>
        <v>3182</v>
      </c>
      <c r="BH333">
        <f t="shared" si="71"/>
        <v>0</v>
      </c>
    </row>
    <row r="334" spans="1:60" x14ac:dyDescent="0.2">
      <c r="A334">
        <v>90035541</v>
      </c>
      <c r="B334">
        <v>90035541</v>
      </c>
      <c r="C334" s="34" t="s">
        <v>369</v>
      </c>
      <c r="I334" s="61">
        <v>1965741.2734815006</v>
      </c>
      <c r="J334" s="61">
        <v>76860.483793126681</v>
      </c>
      <c r="K334" s="61">
        <v>0</v>
      </c>
      <c r="M334" s="61">
        <v>2042601.7572746272</v>
      </c>
      <c r="R334" s="60">
        <f t="shared" si="62"/>
        <v>2042601.7572746272</v>
      </c>
      <c r="T334" s="61">
        <v>170217</v>
      </c>
      <c r="Z334" s="63">
        <f t="shared" si="64"/>
        <v>2042601.7572746272</v>
      </c>
      <c r="AA334" s="36"/>
      <c r="AH334" s="48">
        <v>90053331</v>
      </c>
      <c r="AI334" s="86">
        <v>168974</v>
      </c>
      <c r="AJ334" s="86">
        <v>14081</v>
      </c>
      <c r="AK334" t="s">
        <v>806</v>
      </c>
      <c r="AN334" s="15"/>
      <c r="AO334" s="61">
        <f t="shared" si="65"/>
        <v>0</v>
      </c>
      <c r="AP334" s="61"/>
      <c r="AQ334" s="61">
        <f t="shared" si="63"/>
        <v>0</v>
      </c>
      <c r="AU334" s="60"/>
      <c r="AX334">
        <v>1146684</v>
      </c>
      <c r="AY334">
        <v>44835</v>
      </c>
      <c r="AZ334">
        <v>0</v>
      </c>
      <c r="BB334" s="60">
        <f t="shared" si="66"/>
        <v>819057.27348150057</v>
      </c>
      <c r="BC334" s="60">
        <f t="shared" si="67"/>
        <v>32025.483793126681</v>
      </c>
      <c r="BD334" s="60">
        <f t="shared" si="68"/>
        <v>0</v>
      </c>
      <c r="BF334">
        <f t="shared" si="69"/>
        <v>163811</v>
      </c>
      <c r="BG334">
        <f t="shared" si="70"/>
        <v>6405</v>
      </c>
      <c r="BH334">
        <f t="shared" si="71"/>
        <v>0</v>
      </c>
    </row>
    <row r="335" spans="1:60" x14ac:dyDescent="0.2">
      <c r="A335">
        <v>90035551</v>
      </c>
      <c r="B335">
        <v>90035551</v>
      </c>
      <c r="C335" s="34" t="s">
        <v>1205</v>
      </c>
      <c r="I335" s="61">
        <v>1234248.4179390003</v>
      </c>
      <c r="J335" s="61">
        <v>48259.113141414906</v>
      </c>
      <c r="K335" s="61">
        <v>0</v>
      </c>
      <c r="M335" s="61">
        <v>1282507.5310804152</v>
      </c>
      <c r="R335" s="60">
        <f t="shared" si="62"/>
        <v>1282507.5310804152</v>
      </c>
      <c r="T335" s="61">
        <v>106876</v>
      </c>
      <c r="Z335" s="63">
        <f t="shared" si="64"/>
        <v>1282507.5310804152</v>
      </c>
      <c r="AA335" s="36"/>
      <c r="AH335" s="48">
        <v>90051171</v>
      </c>
      <c r="AI335" s="86">
        <v>132799</v>
      </c>
      <c r="AJ335" s="86">
        <v>11066</v>
      </c>
      <c r="AK335" t="s">
        <v>807</v>
      </c>
      <c r="AN335" s="15"/>
      <c r="AO335" s="61">
        <f t="shared" si="65"/>
        <v>0</v>
      </c>
      <c r="AP335" s="61"/>
      <c r="AQ335" s="61">
        <f t="shared" si="63"/>
        <v>0</v>
      </c>
      <c r="AU335" s="60"/>
      <c r="AX335">
        <v>719978</v>
      </c>
      <c r="AY335">
        <v>28154</v>
      </c>
      <c r="AZ335">
        <v>0</v>
      </c>
      <c r="BB335" s="60">
        <f t="shared" si="66"/>
        <v>514270.4179390003</v>
      </c>
      <c r="BC335" s="60">
        <f t="shared" si="67"/>
        <v>20105.113141414906</v>
      </c>
      <c r="BD335" s="60">
        <f t="shared" si="68"/>
        <v>0</v>
      </c>
      <c r="BF335">
        <f t="shared" si="69"/>
        <v>102854</v>
      </c>
      <c r="BG335">
        <f t="shared" si="70"/>
        <v>4021</v>
      </c>
      <c r="BH335">
        <f t="shared" si="71"/>
        <v>0</v>
      </c>
    </row>
    <row r="336" spans="1:60" x14ac:dyDescent="0.2">
      <c r="A336">
        <v>90036381</v>
      </c>
      <c r="B336">
        <v>90036381</v>
      </c>
      <c r="C336" s="34" t="s">
        <v>365</v>
      </c>
      <c r="I336" s="61">
        <v>2042871.7460999996</v>
      </c>
      <c r="J336" s="61">
        <v>79876.285272509995</v>
      </c>
      <c r="K336" s="61">
        <v>0</v>
      </c>
      <c r="M336" s="61">
        <v>2122748.0313725094</v>
      </c>
      <c r="R336" s="60">
        <f t="shared" si="62"/>
        <v>2122748.0313725094</v>
      </c>
      <c r="T336" s="61">
        <v>176896</v>
      </c>
      <c r="Z336" s="63">
        <f t="shared" si="64"/>
        <v>2122748.0313725094</v>
      </c>
      <c r="AA336" s="36"/>
      <c r="AH336" s="48">
        <v>90051351</v>
      </c>
      <c r="AI336" s="86">
        <v>105039</v>
      </c>
      <c r="AJ336" s="86">
        <v>8753</v>
      </c>
      <c r="AK336" t="s">
        <v>808</v>
      </c>
      <c r="AN336" s="15"/>
      <c r="AO336" s="61">
        <f t="shared" si="65"/>
        <v>0</v>
      </c>
      <c r="AP336" s="61"/>
      <c r="AQ336" s="61">
        <f t="shared" si="63"/>
        <v>0</v>
      </c>
      <c r="AU336" s="60"/>
      <c r="AX336">
        <v>1191673</v>
      </c>
      <c r="AY336">
        <v>46592</v>
      </c>
      <c r="AZ336">
        <v>0</v>
      </c>
      <c r="BB336" s="60">
        <f t="shared" si="66"/>
        <v>851198.74609999964</v>
      </c>
      <c r="BC336" s="60">
        <f t="shared" si="67"/>
        <v>33284.285272509995</v>
      </c>
      <c r="BD336" s="60">
        <f t="shared" si="68"/>
        <v>0</v>
      </c>
      <c r="BF336">
        <f t="shared" si="69"/>
        <v>170240</v>
      </c>
      <c r="BG336">
        <f t="shared" si="70"/>
        <v>6657</v>
      </c>
      <c r="BH336">
        <f t="shared" si="71"/>
        <v>0</v>
      </c>
    </row>
    <row r="337" spans="1:60" x14ac:dyDescent="0.2">
      <c r="A337">
        <v>90036811</v>
      </c>
      <c r="B337">
        <v>90036811</v>
      </c>
      <c r="C337" s="34" t="s">
        <v>374</v>
      </c>
      <c r="I337" s="61">
        <v>4661249.4171641096</v>
      </c>
      <c r="J337" s="61">
        <v>182254.8522111167</v>
      </c>
      <c r="K337" s="61">
        <v>0</v>
      </c>
      <c r="M337" s="61">
        <v>4843504.2693752265</v>
      </c>
      <c r="R337" s="60">
        <f t="shared" si="62"/>
        <v>4843504.2693752265</v>
      </c>
      <c r="T337" s="61">
        <v>403625</v>
      </c>
      <c r="Z337" s="63">
        <f t="shared" si="64"/>
        <v>6246672.2693752265</v>
      </c>
      <c r="AA337" s="36"/>
      <c r="AH337" s="48">
        <v>90029821</v>
      </c>
      <c r="AI337" s="86">
        <v>185909</v>
      </c>
      <c r="AJ337" s="86">
        <v>15492</v>
      </c>
      <c r="AK337" t="s">
        <v>809</v>
      </c>
      <c r="AN337" s="15"/>
      <c r="AO337" s="61">
        <f t="shared" si="65"/>
        <v>1403168</v>
      </c>
      <c r="AP337" s="61"/>
      <c r="AQ337" s="61">
        <f t="shared" si="63"/>
        <v>116930</v>
      </c>
      <c r="AU337" s="60"/>
      <c r="AX337">
        <v>2719059</v>
      </c>
      <c r="AY337">
        <v>106316</v>
      </c>
      <c r="AZ337">
        <v>0</v>
      </c>
      <c r="BB337" s="60">
        <f t="shared" si="66"/>
        <v>1942190.4171641096</v>
      </c>
      <c r="BC337" s="60">
        <f t="shared" si="67"/>
        <v>75938.852211116697</v>
      </c>
      <c r="BD337" s="60">
        <f t="shared" si="68"/>
        <v>0</v>
      </c>
      <c r="BF337">
        <f t="shared" si="69"/>
        <v>388438</v>
      </c>
      <c r="BG337">
        <f t="shared" si="70"/>
        <v>15188</v>
      </c>
      <c r="BH337">
        <f t="shared" si="71"/>
        <v>0</v>
      </c>
    </row>
    <row r="338" spans="1:60" x14ac:dyDescent="0.2">
      <c r="A338">
        <v>90037151</v>
      </c>
      <c r="B338">
        <v>90037151</v>
      </c>
      <c r="C338" s="34" t="s">
        <v>373</v>
      </c>
      <c r="I338" s="61">
        <v>1261996.0853565</v>
      </c>
      <c r="J338" s="61">
        <v>49344.046937439154</v>
      </c>
      <c r="K338" s="61">
        <v>0</v>
      </c>
      <c r="M338" s="61">
        <v>1311340.1322939391</v>
      </c>
      <c r="R338" s="60">
        <f t="shared" si="62"/>
        <v>1311340.1322939391</v>
      </c>
      <c r="T338" s="61">
        <v>109278</v>
      </c>
      <c r="Z338" s="63">
        <f t="shared" si="64"/>
        <v>1311340.1322939391</v>
      </c>
      <c r="AA338" s="36"/>
      <c r="AH338" s="48">
        <v>90029751</v>
      </c>
      <c r="AI338" s="86">
        <v>469139</v>
      </c>
      <c r="AJ338" s="86">
        <v>39094</v>
      </c>
      <c r="AK338" t="s">
        <v>810</v>
      </c>
      <c r="AN338" s="15"/>
      <c r="AO338" s="61">
        <f t="shared" si="65"/>
        <v>0</v>
      </c>
      <c r="AP338" s="61"/>
      <c r="AQ338" s="61">
        <f t="shared" si="63"/>
        <v>0</v>
      </c>
      <c r="AU338" s="60"/>
      <c r="AX338">
        <v>736162</v>
      </c>
      <c r="AY338">
        <v>28784</v>
      </c>
      <c r="AZ338">
        <v>0</v>
      </c>
      <c r="BB338" s="60">
        <f t="shared" si="66"/>
        <v>525834.0853565</v>
      </c>
      <c r="BC338" s="60">
        <f t="shared" si="67"/>
        <v>20560.046937439154</v>
      </c>
      <c r="BD338" s="60">
        <f t="shared" si="68"/>
        <v>0</v>
      </c>
      <c r="BF338">
        <f t="shared" si="69"/>
        <v>105167</v>
      </c>
      <c r="BG338">
        <f t="shared" si="70"/>
        <v>4112</v>
      </c>
      <c r="BH338">
        <f t="shared" si="71"/>
        <v>0</v>
      </c>
    </row>
    <row r="339" spans="1:60" x14ac:dyDescent="0.2">
      <c r="A339">
        <v>90037171</v>
      </c>
      <c r="B339">
        <v>90037171</v>
      </c>
      <c r="C339" s="34" t="s">
        <v>377</v>
      </c>
      <c r="I339" s="61">
        <v>913018.90006799996</v>
      </c>
      <c r="J339" s="61">
        <v>35699.038992658796</v>
      </c>
      <c r="K339" s="61">
        <v>0</v>
      </c>
      <c r="M339" s="61">
        <v>948717.9390606588</v>
      </c>
      <c r="R339" s="60">
        <f t="shared" si="62"/>
        <v>948717.9390606588</v>
      </c>
      <c r="T339" s="61">
        <v>79060</v>
      </c>
      <c r="Z339" s="63">
        <f t="shared" si="64"/>
        <v>948717.9390606588</v>
      </c>
      <c r="AA339" s="36"/>
      <c r="AH339" s="48">
        <v>90089971</v>
      </c>
      <c r="AI339" s="86">
        <v>279615</v>
      </c>
      <c r="AJ339" s="86">
        <v>23301</v>
      </c>
      <c r="AK339" t="s">
        <v>811</v>
      </c>
      <c r="AN339" s="15"/>
      <c r="AO339" s="61">
        <f t="shared" si="65"/>
        <v>0</v>
      </c>
      <c r="AP339" s="61"/>
      <c r="AQ339" s="61">
        <f t="shared" si="63"/>
        <v>0</v>
      </c>
      <c r="AU339" s="60"/>
      <c r="AX339">
        <v>532595</v>
      </c>
      <c r="AY339">
        <v>20825</v>
      </c>
      <c r="AZ339">
        <v>0</v>
      </c>
      <c r="BB339" s="60">
        <f t="shared" si="66"/>
        <v>380423.90006799996</v>
      </c>
      <c r="BC339" s="60">
        <f t="shared" si="67"/>
        <v>14874.038992658796</v>
      </c>
      <c r="BD339" s="60">
        <f t="shared" si="68"/>
        <v>0</v>
      </c>
      <c r="BF339">
        <f t="shared" si="69"/>
        <v>76085</v>
      </c>
      <c r="BG339">
        <f t="shared" si="70"/>
        <v>2975</v>
      </c>
      <c r="BH339">
        <f t="shared" si="71"/>
        <v>0</v>
      </c>
    </row>
    <row r="340" spans="1:60" x14ac:dyDescent="0.2">
      <c r="A340">
        <v>90037181</v>
      </c>
      <c r="B340">
        <v>90037181</v>
      </c>
      <c r="C340" s="34" t="s">
        <v>379</v>
      </c>
      <c r="I340" s="61">
        <v>2775812.3060295</v>
      </c>
      <c r="J340" s="61">
        <v>108534.26116575344</v>
      </c>
      <c r="K340" s="61">
        <v>0</v>
      </c>
      <c r="M340" s="61">
        <v>2884346.5671952534</v>
      </c>
      <c r="R340" s="60">
        <f t="shared" si="62"/>
        <v>2884346.5671952534</v>
      </c>
      <c r="T340" s="61">
        <v>240362</v>
      </c>
      <c r="Z340" s="63">
        <f t="shared" si="64"/>
        <v>2884346.5671952534</v>
      </c>
      <c r="AA340" s="36"/>
      <c r="AH340" s="48">
        <v>90015951</v>
      </c>
      <c r="AI340" s="86">
        <v>24310382</v>
      </c>
      <c r="AJ340" s="86">
        <v>2025863</v>
      </c>
      <c r="AK340" t="s">
        <v>812</v>
      </c>
      <c r="AN340" s="15"/>
      <c r="AO340" s="61">
        <f t="shared" si="65"/>
        <v>0</v>
      </c>
      <c r="AP340" s="61"/>
      <c r="AQ340" s="61">
        <f t="shared" si="63"/>
        <v>0</v>
      </c>
      <c r="AU340" s="60"/>
      <c r="AX340">
        <v>1619226</v>
      </c>
      <c r="AY340">
        <v>63315</v>
      </c>
      <c r="AZ340">
        <v>0</v>
      </c>
      <c r="BB340" s="60">
        <f t="shared" si="66"/>
        <v>1156586.3060295</v>
      </c>
      <c r="BC340" s="60">
        <f t="shared" si="67"/>
        <v>45219.261165753443</v>
      </c>
      <c r="BD340" s="60">
        <f t="shared" si="68"/>
        <v>0</v>
      </c>
      <c r="BF340">
        <f t="shared" si="69"/>
        <v>231317</v>
      </c>
      <c r="BG340">
        <f t="shared" si="70"/>
        <v>9044</v>
      </c>
      <c r="BH340">
        <f t="shared" si="71"/>
        <v>0</v>
      </c>
    </row>
    <row r="341" spans="1:60" x14ac:dyDescent="0.2">
      <c r="A341">
        <v>90037191</v>
      </c>
      <c r="B341">
        <v>90037191</v>
      </c>
      <c r="C341" s="34" t="s">
        <v>376</v>
      </c>
      <c r="I341" s="61">
        <v>1524593.5755540002</v>
      </c>
      <c r="J341" s="61">
        <v>59611.608804161413</v>
      </c>
      <c r="K341" s="61">
        <v>0</v>
      </c>
      <c r="M341" s="61">
        <v>1584205.1843581616</v>
      </c>
      <c r="R341" s="60">
        <f t="shared" si="62"/>
        <v>1584205.1843581616</v>
      </c>
      <c r="T341" s="61">
        <v>132017</v>
      </c>
      <c r="Z341" s="63">
        <f t="shared" si="64"/>
        <v>1584205.1843581616</v>
      </c>
      <c r="AA341" s="36"/>
      <c r="AH341" s="48">
        <v>90099371</v>
      </c>
      <c r="AI341" s="86">
        <v>864633</v>
      </c>
      <c r="AJ341" s="86">
        <v>72052</v>
      </c>
      <c r="AK341" t="s">
        <v>813</v>
      </c>
      <c r="AN341" s="15"/>
      <c r="AO341" s="61">
        <f t="shared" si="65"/>
        <v>0</v>
      </c>
      <c r="AP341" s="61"/>
      <c r="AQ341" s="61">
        <f t="shared" si="63"/>
        <v>0</v>
      </c>
      <c r="AU341" s="60"/>
      <c r="AX341">
        <v>889343</v>
      </c>
      <c r="AY341">
        <v>34776</v>
      </c>
      <c r="AZ341">
        <v>0</v>
      </c>
      <c r="BB341" s="60">
        <f t="shared" si="66"/>
        <v>635250.57555400021</v>
      </c>
      <c r="BC341" s="60">
        <f t="shared" si="67"/>
        <v>24835.608804161413</v>
      </c>
      <c r="BD341" s="60">
        <f t="shared" si="68"/>
        <v>0</v>
      </c>
      <c r="BF341">
        <f t="shared" si="69"/>
        <v>127050</v>
      </c>
      <c r="BG341">
        <f t="shared" si="70"/>
        <v>4967</v>
      </c>
      <c r="BH341">
        <f t="shared" si="71"/>
        <v>0</v>
      </c>
    </row>
    <row r="342" spans="1:60" x14ac:dyDescent="0.2">
      <c r="A342">
        <v>90037251</v>
      </c>
      <c r="B342">
        <v>90037251</v>
      </c>
      <c r="C342" s="34" t="s">
        <v>371</v>
      </c>
      <c r="I342" s="61">
        <v>4822062.0290324995</v>
      </c>
      <c r="J342" s="61">
        <v>188542.62533517077</v>
      </c>
      <c r="K342" s="61">
        <v>0</v>
      </c>
      <c r="M342" s="61">
        <v>5010604.6543676704</v>
      </c>
      <c r="R342" s="60">
        <f t="shared" si="62"/>
        <v>5010604.6543676704</v>
      </c>
      <c r="T342" s="61">
        <v>417550</v>
      </c>
      <c r="Z342" s="63">
        <f t="shared" si="64"/>
        <v>5010604.6543676704</v>
      </c>
      <c r="AA342" s="36"/>
      <c r="AH342" s="48">
        <v>90082601</v>
      </c>
      <c r="AI342" s="86">
        <v>531330</v>
      </c>
      <c r="AJ342" s="86">
        <v>44277</v>
      </c>
      <c r="AK342" t="s">
        <v>814</v>
      </c>
      <c r="AN342" s="15"/>
      <c r="AO342" s="61">
        <f t="shared" si="65"/>
        <v>0</v>
      </c>
      <c r="AP342" s="61"/>
      <c r="AQ342" s="61">
        <f t="shared" si="63"/>
        <v>0</v>
      </c>
      <c r="AU342" s="60"/>
      <c r="AX342">
        <v>2812873</v>
      </c>
      <c r="AY342">
        <v>109984</v>
      </c>
      <c r="AZ342">
        <v>0</v>
      </c>
      <c r="BB342" s="60">
        <f t="shared" si="66"/>
        <v>2009189.0290324995</v>
      </c>
      <c r="BC342" s="60">
        <f t="shared" si="67"/>
        <v>78558.625335170771</v>
      </c>
      <c r="BD342" s="60">
        <f t="shared" si="68"/>
        <v>0</v>
      </c>
      <c r="BF342">
        <f t="shared" si="69"/>
        <v>401838</v>
      </c>
      <c r="BG342">
        <f t="shared" si="70"/>
        <v>15712</v>
      </c>
      <c r="BH342">
        <f t="shared" si="71"/>
        <v>0</v>
      </c>
    </row>
    <row r="343" spans="1:60" x14ac:dyDescent="0.2">
      <c r="A343">
        <v>90037591</v>
      </c>
      <c r="B343">
        <v>90037591</v>
      </c>
      <c r="C343" s="34" t="s">
        <v>375</v>
      </c>
      <c r="I343" s="61">
        <v>2959751.1912000002</v>
      </c>
      <c r="J343" s="61">
        <v>115726.27157591999</v>
      </c>
      <c r="K343" s="61">
        <v>0</v>
      </c>
      <c r="M343" s="61">
        <v>3075477.4627759201</v>
      </c>
      <c r="R343" s="60">
        <f t="shared" si="62"/>
        <v>3075477.4627759201</v>
      </c>
      <c r="T343" s="61">
        <v>256290</v>
      </c>
      <c r="Z343" s="63">
        <f t="shared" si="64"/>
        <v>3075477.4627759201</v>
      </c>
      <c r="AA343" s="36"/>
      <c r="AH343" s="48">
        <v>90019311</v>
      </c>
      <c r="AI343" s="86">
        <v>3130590</v>
      </c>
      <c r="AJ343" s="86">
        <v>260879</v>
      </c>
      <c r="AK343" t="s">
        <v>815</v>
      </c>
      <c r="AN343" s="15"/>
      <c r="AO343" s="61">
        <f t="shared" si="65"/>
        <v>0</v>
      </c>
      <c r="AP343" s="61"/>
      <c r="AQ343" s="61">
        <f t="shared" si="63"/>
        <v>0</v>
      </c>
      <c r="AU343" s="60"/>
      <c r="AX343">
        <v>1726522</v>
      </c>
      <c r="AY343">
        <v>67508</v>
      </c>
      <c r="AZ343">
        <v>0</v>
      </c>
      <c r="BB343" s="60">
        <f t="shared" si="66"/>
        <v>1233229.1912000002</v>
      </c>
      <c r="BC343" s="60">
        <f t="shared" si="67"/>
        <v>48218.271575919993</v>
      </c>
      <c r="BD343" s="60">
        <f t="shared" si="68"/>
        <v>0</v>
      </c>
      <c r="BF343">
        <f t="shared" si="69"/>
        <v>246646</v>
      </c>
      <c r="BG343">
        <f t="shared" si="70"/>
        <v>9644</v>
      </c>
      <c r="BH343">
        <f t="shared" si="71"/>
        <v>0</v>
      </c>
    </row>
    <row r="344" spans="1:60" x14ac:dyDescent="0.2">
      <c r="A344">
        <v>90037841</v>
      </c>
      <c r="B344">
        <v>90037841</v>
      </c>
      <c r="C344" s="34" t="s">
        <v>409</v>
      </c>
      <c r="I344" s="61">
        <v>793261.57605449995</v>
      </c>
      <c r="J344" s="61">
        <v>31016.527623730955</v>
      </c>
      <c r="K344" s="61">
        <v>0</v>
      </c>
      <c r="M344" s="61">
        <v>824278.10367823089</v>
      </c>
      <c r="R344" s="60">
        <f t="shared" si="62"/>
        <v>824278.10367823089</v>
      </c>
      <c r="T344" s="61">
        <v>68690</v>
      </c>
      <c r="Z344" s="63">
        <f t="shared" si="64"/>
        <v>1299772.1036782309</v>
      </c>
      <c r="AA344" s="36"/>
      <c r="AH344" s="48">
        <v>90019791</v>
      </c>
      <c r="AI344" s="86">
        <v>2088618</v>
      </c>
      <c r="AJ344" s="86">
        <v>174051</v>
      </c>
      <c r="AK344" t="s">
        <v>816</v>
      </c>
      <c r="AN344" s="15"/>
      <c r="AO344" s="61">
        <f t="shared" si="65"/>
        <v>475494</v>
      </c>
      <c r="AP344" s="61"/>
      <c r="AQ344" s="61">
        <f t="shared" si="63"/>
        <v>39623</v>
      </c>
      <c r="AU344" s="60"/>
      <c r="AX344">
        <v>462735</v>
      </c>
      <c r="AY344">
        <v>18095</v>
      </c>
      <c r="AZ344">
        <v>0</v>
      </c>
      <c r="BB344" s="60">
        <f t="shared" si="66"/>
        <v>330526.57605449995</v>
      </c>
      <c r="BC344" s="60">
        <f t="shared" si="67"/>
        <v>12921.527623730955</v>
      </c>
      <c r="BD344" s="60">
        <f t="shared" si="68"/>
        <v>0</v>
      </c>
      <c r="BF344">
        <f t="shared" si="69"/>
        <v>66105</v>
      </c>
      <c r="BG344">
        <f t="shared" si="70"/>
        <v>2584</v>
      </c>
      <c r="BH344">
        <f t="shared" si="71"/>
        <v>0</v>
      </c>
    </row>
    <row r="345" spans="1:60" x14ac:dyDescent="0.2">
      <c r="A345">
        <v>90037851</v>
      </c>
      <c r="B345">
        <v>90037851</v>
      </c>
      <c r="C345" s="34" t="s">
        <v>380</v>
      </c>
      <c r="I345" s="61">
        <v>513130.77717000002</v>
      </c>
      <c r="J345" s="61">
        <v>20063.413387347002</v>
      </c>
      <c r="K345" s="61">
        <v>0</v>
      </c>
      <c r="M345" s="61">
        <v>533194.19055734703</v>
      </c>
      <c r="R345" s="60">
        <f t="shared" si="62"/>
        <v>533194.19055734703</v>
      </c>
      <c r="T345" s="61">
        <v>44433</v>
      </c>
      <c r="Z345" s="63">
        <f t="shared" si="64"/>
        <v>533194.19055734703</v>
      </c>
      <c r="AA345" s="36"/>
      <c r="AH345" s="48">
        <v>90004961</v>
      </c>
      <c r="AI345" s="86">
        <v>2149355</v>
      </c>
      <c r="AJ345" s="86">
        <v>179112</v>
      </c>
      <c r="AK345" t="s">
        <v>817</v>
      </c>
      <c r="AN345" s="15"/>
      <c r="AO345" s="61">
        <f t="shared" si="65"/>
        <v>0</v>
      </c>
      <c r="AP345" s="61"/>
      <c r="AQ345" s="61">
        <f t="shared" si="63"/>
        <v>0</v>
      </c>
      <c r="AU345" s="60"/>
      <c r="AX345">
        <v>299327</v>
      </c>
      <c r="AY345">
        <v>11704</v>
      </c>
      <c r="AZ345">
        <v>0</v>
      </c>
      <c r="BB345" s="60">
        <f t="shared" si="66"/>
        <v>213803.77717000002</v>
      </c>
      <c r="BC345" s="60">
        <f t="shared" si="67"/>
        <v>8359.4133873470018</v>
      </c>
      <c r="BD345" s="60">
        <f t="shared" si="68"/>
        <v>0</v>
      </c>
      <c r="BF345">
        <f t="shared" si="69"/>
        <v>42761</v>
      </c>
      <c r="BG345">
        <f t="shared" si="70"/>
        <v>1672</v>
      </c>
      <c r="BH345">
        <f t="shared" si="71"/>
        <v>0</v>
      </c>
    </row>
    <row r="346" spans="1:60" x14ac:dyDescent="0.2">
      <c r="A346">
        <v>90037861</v>
      </c>
      <c r="B346">
        <v>90037861</v>
      </c>
      <c r="C346" s="34" t="s">
        <v>428</v>
      </c>
      <c r="I346" s="61">
        <v>1503199.721835</v>
      </c>
      <c r="J346" s="61">
        <v>58775.109123748509</v>
      </c>
      <c r="K346" s="61">
        <v>0</v>
      </c>
      <c r="M346" s="61">
        <v>1561974.8309587485</v>
      </c>
      <c r="R346" s="60">
        <f t="shared" si="62"/>
        <v>1561974.8309587485</v>
      </c>
      <c r="T346" s="61">
        <v>130165</v>
      </c>
      <c r="Z346" s="63">
        <f t="shared" si="64"/>
        <v>1561974.8309587485</v>
      </c>
      <c r="AA346" s="36"/>
      <c r="AH346" s="48">
        <v>90082331</v>
      </c>
      <c r="AI346" s="86">
        <v>2898166</v>
      </c>
      <c r="AJ346" s="86">
        <v>241513</v>
      </c>
      <c r="AK346" t="s">
        <v>818</v>
      </c>
      <c r="AN346" s="15"/>
      <c r="AO346" s="61">
        <f t="shared" si="65"/>
        <v>0</v>
      </c>
      <c r="AP346" s="61"/>
      <c r="AQ346" s="61">
        <f t="shared" si="63"/>
        <v>0</v>
      </c>
      <c r="AU346" s="60"/>
      <c r="AX346">
        <v>876869</v>
      </c>
      <c r="AY346">
        <v>34286</v>
      </c>
      <c r="AZ346">
        <v>0</v>
      </c>
      <c r="BB346" s="60">
        <f t="shared" si="66"/>
        <v>626330.72183499997</v>
      </c>
      <c r="BC346" s="60">
        <f t="shared" si="67"/>
        <v>24489.109123748509</v>
      </c>
      <c r="BD346" s="60">
        <f t="shared" si="68"/>
        <v>0</v>
      </c>
      <c r="BF346">
        <f t="shared" si="69"/>
        <v>125266</v>
      </c>
      <c r="BG346">
        <f t="shared" si="70"/>
        <v>4898</v>
      </c>
      <c r="BH346">
        <f t="shared" si="71"/>
        <v>0</v>
      </c>
    </row>
    <row r="347" spans="1:60" x14ac:dyDescent="0.2">
      <c r="A347">
        <v>90037981</v>
      </c>
      <c r="B347">
        <v>90037981</v>
      </c>
      <c r="C347" s="34" t="s">
        <v>410</v>
      </c>
      <c r="I347" s="61">
        <v>2303458.5357600003</v>
      </c>
      <c r="J347" s="61">
        <v>90065.228748216017</v>
      </c>
      <c r="K347" s="61">
        <v>0</v>
      </c>
      <c r="M347" s="61">
        <v>2393523.7645082162</v>
      </c>
      <c r="R347" s="60">
        <f t="shared" si="62"/>
        <v>2393523.7645082162</v>
      </c>
      <c r="T347" s="61">
        <v>199460</v>
      </c>
      <c r="Z347" s="63">
        <f t="shared" si="64"/>
        <v>2393523.7645082162</v>
      </c>
      <c r="AA347" s="36"/>
      <c r="AH347" s="48">
        <v>90082341</v>
      </c>
      <c r="AI347" s="86">
        <v>6266304</v>
      </c>
      <c r="AJ347" s="86">
        <v>522192</v>
      </c>
      <c r="AK347" t="s">
        <v>819</v>
      </c>
      <c r="AN347" s="15"/>
      <c r="AO347" s="61">
        <f t="shared" si="65"/>
        <v>0</v>
      </c>
      <c r="AP347" s="61"/>
      <c r="AQ347" s="61">
        <f t="shared" si="63"/>
        <v>0</v>
      </c>
      <c r="AU347" s="60"/>
      <c r="AX347">
        <v>1343685</v>
      </c>
      <c r="AY347">
        <v>52535</v>
      </c>
      <c r="AZ347">
        <v>0</v>
      </c>
      <c r="BB347" s="60">
        <f t="shared" si="66"/>
        <v>959773.53576000035</v>
      </c>
      <c r="BC347" s="60">
        <f t="shared" si="67"/>
        <v>37530.228748216017</v>
      </c>
      <c r="BD347" s="60">
        <f t="shared" si="68"/>
        <v>0</v>
      </c>
      <c r="BF347">
        <f t="shared" si="69"/>
        <v>191955</v>
      </c>
      <c r="BG347">
        <f t="shared" si="70"/>
        <v>7506</v>
      </c>
      <c r="BH347">
        <f t="shared" si="71"/>
        <v>0</v>
      </c>
    </row>
    <row r="348" spans="1:60" x14ac:dyDescent="0.2">
      <c r="A348">
        <v>90037991</v>
      </c>
      <c r="B348">
        <v>90037991</v>
      </c>
      <c r="C348" s="34" t="s">
        <v>408</v>
      </c>
      <c r="I348" s="61">
        <v>1137734.792139</v>
      </c>
      <c r="J348" s="61">
        <v>44485.430372634903</v>
      </c>
      <c r="K348" s="61">
        <v>0</v>
      </c>
      <c r="M348" s="61">
        <v>1182220.2225116349</v>
      </c>
      <c r="R348" s="60">
        <f t="shared" si="62"/>
        <v>1182220.2225116349</v>
      </c>
      <c r="T348" s="61">
        <v>98518</v>
      </c>
      <c r="Z348" s="63">
        <f t="shared" si="64"/>
        <v>1182220.2225116349</v>
      </c>
      <c r="AA348" s="36"/>
      <c r="AH348" s="48">
        <v>90008191</v>
      </c>
      <c r="AI348" s="86">
        <v>7697661</v>
      </c>
      <c r="AJ348" s="86">
        <v>641471</v>
      </c>
      <c r="AK348" t="s">
        <v>1211</v>
      </c>
      <c r="AN348" s="15"/>
      <c r="AO348" s="61">
        <f t="shared" si="65"/>
        <v>0</v>
      </c>
      <c r="AP348" s="61"/>
      <c r="AQ348" s="61">
        <f t="shared" si="63"/>
        <v>0</v>
      </c>
      <c r="AU348" s="60"/>
      <c r="AX348">
        <v>663677</v>
      </c>
      <c r="AY348">
        <v>25949</v>
      </c>
      <c r="AZ348">
        <v>0</v>
      </c>
      <c r="BB348" s="60">
        <f t="shared" si="66"/>
        <v>474057.79213900003</v>
      </c>
      <c r="BC348" s="60">
        <f t="shared" si="67"/>
        <v>18536.430372634903</v>
      </c>
      <c r="BD348" s="60">
        <f t="shared" si="68"/>
        <v>0</v>
      </c>
      <c r="BF348">
        <f t="shared" si="69"/>
        <v>94812</v>
      </c>
      <c r="BG348">
        <f t="shared" si="70"/>
        <v>3707</v>
      </c>
      <c r="BH348">
        <f t="shared" si="71"/>
        <v>0</v>
      </c>
    </row>
    <row r="349" spans="1:60" x14ac:dyDescent="0.2">
      <c r="A349">
        <v>90038081</v>
      </c>
      <c r="B349">
        <v>90038081</v>
      </c>
      <c r="C349" s="34" t="s">
        <v>381</v>
      </c>
      <c r="I349" s="61">
        <v>1216071.6850800002</v>
      </c>
      <c r="J349" s="61">
        <v>47548.402886628006</v>
      </c>
      <c r="K349" s="61">
        <v>0</v>
      </c>
      <c r="M349" s="61">
        <v>1263620.0879666281</v>
      </c>
      <c r="R349" s="60">
        <f t="shared" si="62"/>
        <v>1263620.0879666281</v>
      </c>
      <c r="T349" s="61">
        <v>105302</v>
      </c>
      <c r="Z349" s="63">
        <f t="shared" si="64"/>
        <v>1263620.0879666281</v>
      </c>
      <c r="AA349" s="36"/>
      <c r="AH349" s="48">
        <v>90017671</v>
      </c>
      <c r="AI349" s="86">
        <v>2274507</v>
      </c>
      <c r="AJ349" s="86">
        <v>189540</v>
      </c>
      <c r="AK349" t="s">
        <v>1212</v>
      </c>
      <c r="AN349" s="15"/>
      <c r="AO349" s="61">
        <f t="shared" si="65"/>
        <v>0</v>
      </c>
      <c r="AP349" s="61"/>
      <c r="AQ349" s="61">
        <f t="shared" si="63"/>
        <v>0</v>
      </c>
      <c r="AU349" s="60"/>
      <c r="AX349">
        <v>709373</v>
      </c>
      <c r="AY349">
        <v>27734</v>
      </c>
      <c r="AZ349">
        <v>0</v>
      </c>
      <c r="BB349" s="60">
        <f t="shared" si="66"/>
        <v>506698.6850800002</v>
      </c>
      <c r="BC349" s="60">
        <f t="shared" si="67"/>
        <v>19814.402886628006</v>
      </c>
      <c r="BD349" s="60">
        <f t="shared" si="68"/>
        <v>0</v>
      </c>
      <c r="BF349">
        <f t="shared" si="69"/>
        <v>101340</v>
      </c>
      <c r="BG349">
        <f t="shared" si="70"/>
        <v>3963</v>
      </c>
      <c r="BH349">
        <f t="shared" si="71"/>
        <v>0</v>
      </c>
    </row>
    <row r="350" spans="1:60" x14ac:dyDescent="0.2">
      <c r="A350">
        <v>90038581</v>
      </c>
      <c r="B350">
        <v>90038581</v>
      </c>
      <c r="C350" s="34" t="s">
        <v>429</v>
      </c>
      <c r="I350" s="61">
        <v>318494.96513999999</v>
      </c>
      <c r="J350" s="61">
        <v>12453.153136974001</v>
      </c>
      <c r="K350" s="61">
        <v>0</v>
      </c>
      <c r="M350" s="61">
        <v>330948.11827697401</v>
      </c>
      <c r="R350" s="60">
        <f t="shared" si="62"/>
        <v>330948.11827697401</v>
      </c>
      <c r="T350" s="61">
        <v>27579</v>
      </c>
      <c r="Z350" s="63">
        <f t="shared" si="64"/>
        <v>330948.11827697401</v>
      </c>
      <c r="AA350" s="36"/>
      <c r="AH350" s="48">
        <v>90082671</v>
      </c>
      <c r="AI350" s="86">
        <v>201714</v>
      </c>
      <c r="AJ350" s="86">
        <v>16809</v>
      </c>
      <c r="AK350" t="s">
        <v>820</v>
      </c>
      <c r="AN350" s="15"/>
      <c r="AO350" s="61">
        <f t="shared" si="65"/>
        <v>0</v>
      </c>
      <c r="AP350" s="61"/>
      <c r="AQ350" s="61">
        <f t="shared" si="63"/>
        <v>0</v>
      </c>
      <c r="AU350" s="60"/>
      <c r="AX350">
        <v>185787</v>
      </c>
      <c r="AY350">
        <v>7266</v>
      </c>
      <c r="AZ350">
        <v>0</v>
      </c>
      <c r="BB350" s="60">
        <f t="shared" si="66"/>
        <v>132707.96513999999</v>
      </c>
      <c r="BC350" s="60">
        <f t="shared" si="67"/>
        <v>5187.1531369740005</v>
      </c>
      <c r="BD350" s="60">
        <f t="shared" si="68"/>
        <v>0</v>
      </c>
      <c r="BF350">
        <f t="shared" si="69"/>
        <v>26542</v>
      </c>
      <c r="BG350">
        <f t="shared" si="70"/>
        <v>1037</v>
      </c>
      <c r="BH350">
        <f t="shared" si="71"/>
        <v>0</v>
      </c>
    </row>
    <row r="351" spans="1:60" x14ac:dyDescent="0.2">
      <c r="A351">
        <v>90038611</v>
      </c>
      <c r="B351">
        <v>90038611</v>
      </c>
      <c r="C351" s="34" t="s">
        <v>439</v>
      </c>
      <c r="I351" s="61">
        <v>780151.80854999996</v>
      </c>
      <c r="J351" s="61">
        <v>30503.935714305004</v>
      </c>
      <c r="K351" s="61">
        <v>0</v>
      </c>
      <c r="M351" s="61">
        <v>810655.74426430499</v>
      </c>
      <c r="R351" s="60">
        <f t="shared" si="62"/>
        <v>810655.74426430499</v>
      </c>
      <c r="T351" s="61">
        <v>67555</v>
      </c>
      <c r="Z351" s="63">
        <f t="shared" si="64"/>
        <v>810655.74426430499</v>
      </c>
      <c r="AA351" s="36"/>
      <c r="AH351" s="48">
        <v>90051421</v>
      </c>
      <c r="AI351" s="86">
        <v>198931</v>
      </c>
      <c r="AJ351" s="86">
        <v>16577</v>
      </c>
      <c r="AK351" t="s">
        <v>821</v>
      </c>
      <c r="AN351" s="15"/>
      <c r="AO351" s="61">
        <f t="shared" si="65"/>
        <v>0</v>
      </c>
      <c r="AP351" s="61"/>
      <c r="AQ351" s="61">
        <f t="shared" si="63"/>
        <v>0</v>
      </c>
      <c r="AU351" s="60"/>
      <c r="AX351">
        <v>455091</v>
      </c>
      <c r="AY351">
        <v>17794</v>
      </c>
      <c r="AZ351">
        <v>0</v>
      </c>
      <c r="BB351" s="60">
        <f t="shared" si="66"/>
        <v>325060.80854999996</v>
      </c>
      <c r="BC351" s="60">
        <f t="shared" si="67"/>
        <v>12709.935714305004</v>
      </c>
      <c r="BD351" s="60">
        <f t="shared" si="68"/>
        <v>0</v>
      </c>
      <c r="BF351">
        <f t="shared" si="69"/>
        <v>65012</v>
      </c>
      <c r="BG351">
        <f t="shared" si="70"/>
        <v>2542</v>
      </c>
      <c r="BH351">
        <f t="shared" si="71"/>
        <v>0</v>
      </c>
    </row>
    <row r="352" spans="1:60" x14ac:dyDescent="0.2">
      <c r="A352">
        <v>90038691</v>
      </c>
      <c r="B352">
        <v>90038691</v>
      </c>
      <c r="C352" s="34" t="s">
        <v>440</v>
      </c>
      <c r="I352" s="61">
        <v>410182.90965000005</v>
      </c>
      <c r="J352" s="61">
        <v>16038.151767315001</v>
      </c>
      <c r="K352" s="61">
        <v>0</v>
      </c>
      <c r="M352" s="61">
        <v>426221.06141731504</v>
      </c>
      <c r="R352" s="60">
        <f t="shared" si="62"/>
        <v>426221.06141731504</v>
      </c>
      <c r="T352" s="61">
        <v>35518</v>
      </c>
      <c r="Z352" s="63">
        <f t="shared" si="64"/>
        <v>426221.06141731504</v>
      </c>
      <c r="AA352" s="36"/>
      <c r="AH352" s="48">
        <v>90082351</v>
      </c>
      <c r="AI352" s="86">
        <v>452163</v>
      </c>
      <c r="AJ352" s="86">
        <v>37680</v>
      </c>
      <c r="AK352" t="s">
        <v>822</v>
      </c>
      <c r="AN352" s="15"/>
      <c r="AO352" s="61">
        <f t="shared" si="65"/>
        <v>0</v>
      </c>
      <c r="AP352" s="61"/>
      <c r="AQ352" s="61">
        <f t="shared" si="63"/>
        <v>0</v>
      </c>
      <c r="AU352" s="60"/>
      <c r="AX352">
        <v>239274</v>
      </c>
      <c r="AY352">
        <v>9359</v>
      </c>
      <c r="AZ352">
        <v>0</v>
      </c>
      <c r="BB352" s="60">
        <f t="shared" si="66"/>
        <v>170908.90965000005</v>
      </c>
      <c r="BC352" s="60">
        <f t="shared" si="67"/>
        <v>6679.1517673150011</v>
      </c>
      <c r="BD352" s="60">
        <f t="shared" si="68"/>
        <v>0</v>
      </c>
      <c r="BF352">
        <f t="shared" si="69"/>
        <v>34182</v>
      </c>
      <c r="BG352">
        <f t="shared" si="70"/>
        <v>1336</v>
      </c>
      <c r="BH352">
        <f t="shared" si="71"/>
        <v>0</v>
      </c>
    </row>
    <row r="353" spans="1:60" x14ac:dyDescent="0.2">
      <c r="A353">
        <v>90053421</v>
      </c>
      <c r="B353">
        <v>90053421</v>
      </c>
      <c r="C353" s="34" t="s">
        <v>1206</v>
      </c>
      <c r="I353" s="61">
        <v>6575795.0378399994</v>
      </c>
      <c r="J353" s="61">
        <v>257113.58597954403</v>
      </c>
      <c r="K353" s="61">
        <v>0</v>
      </c>
      <c r="M353" s="61">
        <v>6832908.623819543</v>
      </c>
      <c r="R353" s="60">
        <f t="shared" si="62"/>
        <v>6832908.623819543</v>
      </c>
      <c r="T353" s="61">
        <v>569409</v>
      </c>
      <c r="Z353" s="63">
        <f t="shared" si="64"/>
        <v>9585142.623819543</v>
      </c>
      <c r="AA353" s="36"/>
      <c r="AH353" s="48">
        <v>90082361</v>
      </c>
      <c r="AI353" s="86">
        <v>697873</v>
      </c>
      <c r="AJ353" s="86">
        <v>58155</v>
      </c>
      <c r="AK353" t="s">
        <v>823</v>
      </c>
      <c r="AN353" s="15"/>
      <c r="AO353" s="61">
        <f t="shared" si="65"/>
        <v>2752234</v>
      </c>
      <c r="AP353" s="61"/>
      <c r="AQ353" s="61">
        <f t="shared" si="63"/>
        <v>238668</v>
      </c>
      <c r="AU353" s="60"/>
      <c r="AX353">
        <v>3835881</v>
      </c>
      <c r="AY353">
        <v>149982</v>
      </c>
      <c r="AZ353">
        <v>0</v>
      </c>
      <c r="BB353" s="60">
        <f t="shared" si="66"/>
        <v>2739914.0378399994</v>
      </c>
      <c r="BC353" s="60">
        <f t="shared" si="67"/>
        <v>107131.58597954403</v>
      </c>
      <c r="BD353" s="60">
        <f t="shared" si="68"/>
        <v>0</v>
      </c>
      <c r="BF353">
        <f t="shared" si="69"/>
        <v>547983</v>
      </c>
      <c r="BG353">
        <f t="shared" si="70"/>
        <v>21426</v>
      </c>
      <c r="BH353">
        <f t="shared" si="71"/>
        <v>0</v>
      </c>
    </row>
    <row r="354" spans="1:60" x14ac:dyDescent="0.2">
      <c r="A354">
        <v>90053431</v>
      </c>
      <c r="B354">
        <v>90053431</v>
      </c>
      <c r="C354" s="34" t="s">
        <v>1207</v>
      </c>
      <c r="I354" s="61">
        <v>6987586.5079200007</v>
      </c>
      <c r="J354" s="61">
        <v>273214.63245967205</v>
      </c>
      <c r="K354" s="61">
        <v>0</v>
      </c>
      <c r="M354" s="61">
        <v>7260801.1403796729</v>
      </c>
      <c r="R354" s="60">
        <f t="shared" si="62"/>
        <v>7260801.1403796729</v>
      </c>
      <c r="T354" s="61">
        <v>605067</v>
      </c>
      <c r="Z354" s="63">
        <f t="shared" si="64"/>
        <v>10861072.140379673</v>
      </c>
      <c r="AA354" s="36"/>
      <c r="AH354" s="48">
        <v>90082371</v>
      </c>
      <c r="AI354" s="86">
        <v>354437</v>
      </c>
      <c r="AJ354" s="86">
        <v>29535</v>
      </c>
      <c r="AK354" t="s">
        <v>824</v>
      </c>
      <c r="AN354" s="15"/>
      <c r="AO354" s="61">
        <f t="shared" si="65"/>
        <v>3600271</v>
      </c>
      <c r="AP354" s="61"/>
      <c r="AQ354" s="61">
        <f t="shared" si="63"/>
        <v>300022</v>
      </c>
      <c r="AU354" s="60"/>
      <c r="AX354">
        <v>4076093</v>
      </c>
      <c r="AY354">
        <v>159376</v>
      </c>
      <c r="AZ354">
        <v>0</v>
      </c>
      <c r="BB354" s="60">
        <f t="shared" si="66"/>
        <v>2911493.5079200007</v>
      </c>
      <c r="BC354" s="60">
        <f t="shared" si="67"/>
        <v>113838.63245967205</v>
      </c>
      <c r="BD354" s="60">
        <f t="shared" si="68"/>
        <v>0</v>
      </c>
      <c r="BF354">
        <f t="shared" si="69"/>
        <v>582299</v>
      </c>
      <c r="BG354">
        <f t="shared" si="70"/>
        <v>22768</v>
      </c>
      <c r="BH354">
        <f t="shared" si="71"/>
        <v>0</v>
      </c>
    </row>
    <row r="355" spans="1:60" x14ac:dyDescent="0.2">
      <c r="A355">
        <v>90000842</v>
      </c>
      <c r="B355">
        <v>90000842</v>
      </c>
      <c r="C355" s="34" t="s">
        <v>382</v>
      </c>
      <c r="I355" s="61">
        <v>5891341.7400119994</v>
      </c>
      <c r="J355" s="61">
        <v>0</v>
      </c>
      <c r="K355" s="61">
        <v>0</v>
      </c>
      <c r="M355" s="61">
        <v>5891341.7400119994</v>
      </c>
      <c r="R355" s="60">
        <f t="shared" si="62"/>
        <v>5891341.7400119994</v>
      </c>
      <c r="T355" s="61">
        <v>490945</v>
      </c>
      <c r="Z355" s="63">
        <f t="shared" si="64"/>
        <v>5891341.7400119994</v>
      </c>
      <c r="AA355" s="36"/>
      <c r="AH355" s="48">
        <v>90082381</v>
      </c>
      <c r="AI355" s="86">
        <v>407310</v>
      </c>
      <c r="AJ355" s="86">
        <v>33942</v>
      </c>
      <c r="AK355" t="s">
        <v>825</v>
      </c>
      <c r="AN355" s="15"/>
      <c r="AO355" s="61">
        <f t="shared" si="65"/>
        <v>0</v>
      </c>
      <c r="AP355" s="61"/>
      <c r="AQ355" s="61">
        <f t="shared" si="63"/>
        <v>0</v>
      </c>
      <c r="AU355" s="60"/>
      <c r="AX355">
        <v>3436615</v>
      </c>
      <c r="AY355">
        <v>0</v>
      </c>
      <c r="AZ355">
        <v>0</v>
      </c>
      <c r="BB355" s="60">
        <f t="shared" si="66"/>
        <v>2454726.7400119994</v>
      </c>
      <c r="BC355" s="60">
        <f t="shared" si="67"/>
        <v>0</v>
      </c>
      <c r="BD355" s="60">
        <f t="shared" si="68"/>
        <v>0</v>
      </c>
      <c r="BF355">
        <f t="shared" si="69"/>
        <v>490945</v>
      </c>
      <c r="BG355">
        <f t="shared" si="70"/>
        <v>0</v>
      </c>
      <c r="BH355">
        <f t="shared" si="71"/>
        <v>0</v>
      </c>
    </row>
    <row r="356" spans="1:60" x14ac:dyDescent="0.2">
      <c r="A356">
        <v>90000872</v>
      </c>
      <c r="B356">
        <v>90000872</v>
      </c>
      <c r="C356" s="34" t="s">
        <v>383</v>
      </c>
      <c r="I356" s="61">
        <v>5042417.5555068003</v>
      </c>
      <c r="J356" s="61">
        <v>0</v>
      </c>
      <c r="K356" s="61">
        <v>0</v>
      </c>
      <c r="M356" s="61">
        <v>5042417.5555068003</v>
      </c>
      <c r="R356" s="60">
        <f t="shared" si="62"/>
        <v>5042417.5555068003</v>
      </c>
      <c r="T356" s="61">
        <v>420201</v>
      </c>
      <c r="Z356" s="63">
        <f t="shared" si="64"/>
        <v>5042417.5555068003</v>
      </c>
      <c r="AA356" s="36"/>
      <c r="AH356" s="48">
        <v>90082391</v>
      </c>
      <c r="AI356" s="86">
        <v>485639</v>
      </c>
      <c r="AJ356" s="86">
        <v>40469</v>
      </c>
      <c r="AK356" t="s">
        <v>826</v>
      </c>
      <c r="AN356" s="15"/>
      <c r="AO356" s="61">
        <f t="shared" si="65"/>
        <v>0</v>
      </c>
      <c r="AP356" s="61"/>
      <c r="AQ356" s="61">
        <f t="shared" si="63"/>
        <v>0</v>
      </c>
      <c r="AU356" s="60"/>
      <c r="AX356">
        <v>2941407</v>
      </c>
      <c r="AY356">
        <v>0</v>
      </c>
      <c r="AZ356">
        <v>0</v>
      </c>
      <c r="BB356" s="60">
        <f t="shared" si="66"/>
        <v>2101010.5555068003</v>
      </c>
      <c r="BC356" s="60">
        <f t="shared" si="67"/>
        <v>0</v>
      </c>
      <c r="BD356" s="60">
        <f t="shared" si="68"/>
        <v>0</v>
      </c>
      <c r="BF356">
        <f t="shared" si="69"/>
        <v>420202</v>
      </c>
      <c r="BG356">
        <f t="shared" si="70"/>
        <v>0</v>
      </c>
      <c r="BH356">
        <f t="shared" si="71"/>
        <v>0</v>
      </c>
    </row>
    <row r="357" spans="1:60" x14ac:dyDescent="0.2">
      <c r="A357">
        <v>90037822</v>
      </c>
      <c r="B357">
        <v>90037822</v>
      </c>
      <c r="C357" s="34" t="s">
        <v>384</v>
      </c>
      <c r="I357" s="61">
        <v>2041341.530064</v>
      </c>
      <c r="J357" s="61">
        <v>0</v>
      </c>
      <c r="K357" s="61">
        <v>0</v>
      </c>
      <c r="M357" s="61">
        <v>2041341.530064</v>
      </c>
      <c r="R357" s="60">
        <f t="shared" si="62"/>
        <v>2041341.530064</v>
      </c>
      <c r="T357" s="61">
        <v>170112</v>
      </c>
      <c r="Z357" s="63">
        <f t="shared" si="64"/>
        <v>2041341.530064</v>
      </c>
      <c r="AA357" s="36"/>
      <c r="AH357" s="48">
        <v>90089871</v>
      </c>
      <c r="AI357" s="86">
        <v>129053</v>
      </c>
      <c r="AJ357" s="86">
        <v>10754</v>
      </c>
      <c r="AK357" t="s">
        <v>827</v>
      </c>
      <c r="AN357" s="15"/>
      <c r="AO357" s="61">
        <f t="shared" si="65"/>
        <v>0</v>
      </c>
      <c r="AP357" s="61"/>
      <c r="AQ357" s="61">
        <f t="shared" si="63"/>
        <v>0</v>
      </c>
      <c r="AU357" s="60"/>
      <c r="AX357">
        <v>1190784</v>
      </c>
      <c r="AY357">
        <v>0</v>
      </c>
      <c r="AZ357">
        <v>0</v>
      </c>
      <c r="BB357" s="60">
        <f t="shared" si="66"/>
        <v>850557.53006400005</v>
      </c>
      <c r="BC357" s="60">
        <f t="shared" si="67"/>
        <v>0</v>
      </c>
      <c r="BD357" s="60">
        <f t="shared" si="68"/>
        <v>0</v>
      </c>
      <c r="BF357">
        <f t="shared" si="69"/>
        <v>170112</v>
      </c>
      <c r="BG357">
        <f t="shared" si="70"/>
        <v>0</v>
      </c>
      <c r="BH357">
        <f t="shared" si="71"/>
        <v>0</v>
      </c>
    </row>
    <row r="358" spans="1:60" x14ac:dyDescent="0.2">
      <c r="A358">
        <v>90038382</v>
      </c>
      <c r="B358">
        <v>90038382</v>
      </c>
      <c r="C358" s="34" t="s">
        <v>411</v>
      </c>
      <c r="I358" s="61">
        <v>3064832.6932799988</v>
      </c>
      <c r="J358" s="61">
        <v>0</v>
      </c>
      <c r="K358" s="61">
        <v>0</v>
      </c>
      <c r="M358" s="61">
        <v>3064832.6932799988</v>
      </c>
      <c r="R358" s="60">
        <f t="shared" si="62"/>
        <v>3064832.6932799988</v>
      </c>
      <c r="T358" s="61">
        <v>255403</v>
      </c>
      <c r="Z358" s="63">
        <f t="shared" si="64"/>
        <v>3064832.6932799988</v>
      </c>
      <c r="AA358" s="36"/>
      <c r="AH358" s="48">
        <v>90082411</v>
      </c>
      <c r="AI358" s="86">
        <v>650832</v>
      </c>
      <c r="AJ358" s="86">
        <v>54234</v>
      </c>
      <c r="AK358" t="s">
        <v>828</v>
      </c>
      <c r="AN358" s="15"/>
      <c r="AO358" s="61">
        <f t="shared" si="65"/>
        <v>0</v>
      </c>
      <c r="AP358" s="61"/>
      <c r="AQ358" s="61">
        <f t="shared" si="63"/>
        <v>0</v>
      </c>
      <c r="AU358" s="60"/>
      <c r="AX358">
        <v>1787821</v>
      </c>
      <c r="AY358">
        <v>0</v>
      </c>
      <c r="AZ358">
        <v>0</v>
      </c>
      <c r="BB358" s="60">
        <f t="shared" si="66"/>
        <v>1277011.6932799988</v>
      </c>
      <c r="BC358" s="60">
        <f t="shared" si="67"/>
        <v>0</v>
      </c>
      <c r="BD358" s="60">
        <f t="shared" si="68"/>
        <v>0</v>
      </c>
      <c r="BF358">
        <f t="shared" si="69"/>
        <v>255402</v>
      </c>
      <c r="BG358">
        <f t="shared" si="70"/>
        <v>0</v>
      </c>
      <c r="BH358">
        <f t="shared" si="71"/>
        <v>0</v>
      </c>
    </row>
    <row r="359" spans="1:60" x14ac:dyDescent="0.2">
      <c r="A359">
        <v>90053342</v>
      </c>
      <c r="B359">
        <v>90053342</v>
      </c>
      <c r="C359" s="34" t="s">
        <v>441</v>
      </c>
      <c r="I359" s="61">
        <v>822616.13699999976</v>
      </c>
      <c r="J359" s="61">
        <v>0</v>
      </c>
      <c r="K359" s="61">
        <v>0</v>
      </c>
      <c r="M359" s="61">
        <v>822616.13699999976</v>
      </c>
      <c r="R359" s="60">
        <f t="shared" si="62"/>
        <v>822616.13699999976</v>
      </c>
      <c r="T359" s="61">
        <v>68551</v>
      </c>
      <c r="Z359" s="63">
        <f t="shared" si="64"/>
        <v>822616.13699999976</v>
      </c>
      <c r="AA359" s="36"/>
      <c r="AH359" s="48">
        <v>90082431</v>
      </c>
      <c r="AI359" s="86">
        <v>451043</v>
      </c>
      <c r="AJ359" s="86">
        <v>37586</v>
      </c>
      <c r="AK359" t="s">
        <v>829</v>
      </c>
      <c r="AN359" s="15"/>
      <c r="AO359" s="61">
        <f t="shared" si="65"/>
        <v>0</v>
      </c>
      <c r="AP359" s="61"/>
      <c r="AQ359" s="61">
        <f t="shared" si="63"/>
        <v>0</v>
      </c>
      <c r="AU359" s="60"/>
      <c r="AX359">
        <v>479857</v>
      </c>
      <c r="AY359">
        <v>0</v>
      </c>
      <c r="AZ359">
        <v>0</v>
      </c>
      <c r="BB359" s="60">
        <f t="shared" si="66"/>
        <v>342759.13699999976</v>
      </c>
      <c r="BC359" s="60">
        <f t="shared" si="67"/>
        <v>0</v>
      </c>
      <c r="BD359" s="60">
        <f t="shared" si="68"/>
        <v>0</v>
      </c>
      <c r="BF359">
        <f t="shared" si="69"/>
        <v>68552</v>
      </c>
      <c r="BG359">
        <f t="shared" si="70"/>
        <v>0</v>
      </c>
      <c r="BH359">
        <f t="shared" si="71"/>
        <v>0</v>
      </c>
    </row>
    <row r="360" spans="1:60" x14ac:dyDescent="0.2">
      <c r="A360">
        <v>90053456</v>
      </c>
      <c r="B360">
        <v>90053456</v>
      </c>
      <c r="C360" s="34" t="s">
        <v>1208</v>
      </c>
      <c r="I360" s="61">
        <v>791411.7315600001</v>
      </c>
      <c r="J360" s="61">
        <v>0</v>
      </c>
      <c r="K360" s="61">
        <v>0</v>
      </c>
      <c r="M360" s="61">
        <v>791411.7315600001</v>
      </c>
      <c r="R360" s="60">
        <f t="shared" si="62"/>
        <v>791411.7315600001</v>
      </c>
      <c r="T360" s="61">
        <v>65951</v>
      </c>
      <c r="Z360" s="63">
        <f t="shared" si="64"/>
        <v>2126341.7315600002</v>
      </c>
      <c r="AA360" s="36"/>
      <c r="AH360" s="48">
        <v>90082561</v>
      </c>
      <c r="AI360" s="86">
        <v>251804</v>
      </c>
      <c r="AJ360" s="86">
        <v>20983</v>
      </c>
      <c r="AK360" t="s">
        <v>830</v>
      </c>
      <c r="AN360" s="15"/>
      <c r="AO360" s="61">
        <f t="shared" si="65"/>
        <v>1334930</v>
      </c>
      <c r="AP360" s="61"/>
      <c r="AQ360" s="61">
        <f t="shared" si="63"/>
        <v>111243</v>
      </c>
      <c r="AU360" s="60"/>
      <c r="AX360">
        <v>461657</v>
      </c>
      <c r="AY360">
        <v>0</v>
      </c>
      <c r="AZ360">
        <v>0</v>
      </c>
      <c r="BB360" s="60">
        <f t="shared" si="66"/>
        <v>329754.7315600001</v>
      </c>
      <c r="BC360" s="60">
        <f t="shared" si="67"/>
        <v>0</v>
      </c>
      <c r="BD360" s="60">
        <f t="shared" si="68"/>
        <v>0</v>
      </c>
      <c r="BF360">
        <f t="shared" si="69"/>
        <v>65951</v>
      </c>
      <c r="BG360">
        <f t="shared" si="70"/>
        <v>0</v>
      </c>
      <c r="BH360">
        <f t="shared" si="71"/>
        <v>0</v>
      </c>
    </row>
    <row r="361" spans="1:60" x14ac:dyDescent="0.2">
      <c r="A361">
        <v>90000837</v>
      </c>
      <c r="B361">
        <v>90000837</v>
      </c>
      <c r="C361" s="34" t="s">
        <v>453</v>
      </c>
      <c r="I361" s="61">
        <v>12641729.760234002</v>
      </c>
      <c r="J361" s="61">
        <v>494291.63362514949</v>
      </c>
      <c r="K361" s="61">
        <v>0</v>
      </c>
      <c r="M361" s="61">
        <v>13136021.393859152</v>
      </c>
      <c r="R361" s="60">
        <f t="shared" si="62"/>
        <v>13136021.393859152</v>
      </c>
      <c r="T361" s="61">
        <v>1094668</v>
      </c>
      <c r="Z361" s="63">
        <f t="shared" si="64"/>
        <v>13136021.393859152</v>
      </c>
      <c r="AA361" s="36"/>
      <c r="AH361" s="48">
        <v>90082541</v>
      </c>
      <c r="AI361" s="86">
        <v>181135</v>
      </c>
      <c r="AJ361" s="86">
        <v>15094</v>
      </c>
      <c r="AK361" t="s">
        <v>831</v>
      </c>
      <c r="AN361" s="15"/>
      <c r="AO361" s="61">
        <f t="shared" si="65"/>
        <v>0</v>
      </c>
      <c r="AP361" s="61"/>
      <c r="AQ361" s="61">
        <f t="shared" si="63"/>
        <v>0</v>
      </c>
      <c r="AU361" s="60"/>
      <c r="AX361">
        <v>7374339</v>
      </c>
      <c r="AY361">
        <v>288337</v>
      </c>
      <c r="AZ361">
        <v>0</v>
      </c>
      <c r="BB361" s="60">
        <f t="shared" si="66"/>
        <v>5267390.760234002</v>
      </c>
      <c r="BC361" s="60">
        <f t="shared" si="67"/>
        <v>205954.63362514949</v>
      </c>
      <c r="BD361" s="60">
        <f t="shared" si="68"/>
        <v>0</v>
      </c>
      <c r="BF361">
        <f t="shared" si="69"/>
        <v>1053478</v>
      </c>
      <c r="BG361">
        <f t="shared" si="70"/>
        <v>41191</v>
      </c>
      <c r="BH361">
        <f t="shared" si="71"/>
        <v>0</v>
      </c>
    </row>
    <row r="362" spans="1:60" x14ac:dyDescent="0.2">
      <c r="A362">
        <v>90002047</v>
      </c>
      <c r="B362">
        <v>90002047</v>
      </c>
      <c r="C362" s="34" t="s">
        <v>454</v>
      </c>
      <c r="I362" s="61">
        <v>7140308.0691600014</v>
      </c>
      <c r="J362" s="61">
        <v>279186.04550415609</v>
      </c>
      <c r="K362" s="61">
        <v>0</v>
      </c>
      <c r="M362" s="61">
        <v>7419494.1146641579</v>
      </c>
      <c r="R362" s="60">
        <f t="shared" si="62"/>
        <v>7419494.1146641579</v>
      </c>
      <c r="T362" s="61">
        <v>618291</v>
      </c>
      <c r="Z362" s="63">
        <f t="shared" si="64"/>
        <v>7419494.1146641579</v>
      </c>
      <c r="AA362" s="36"/>
      <c r="AH362" s="48">
        <v>90080891</v>
      </c>
      <c r="AI362" s="86">
        <v>859473</v>
      </c>
      <c r="AJ362" s="86">
        <v>71622</v>
      </c>
      <c r="AK362" t="s">
        <v>832</v>
      </c>
      <c r="AN362" s="15"/>
      <c r="AO362" s="61">
        <f t="shared" si="65"/>
        <v>0</v>
      </c>
      <c r="AP362" s="61"/>
      <c r="AQ362" s="61">
        <f t="shared" si="63"/>
        <v>0</v>
      </c>
      <c r="AU362" s="60"/>
      <c r="AX362">
        <v>4165182</v>
      </c>
      <c r="AY362">
        <v>162862</v>
      </c>
      <c r="AZ362">
        <v>0</v>
      </c>
      <c r="BB362" s="60">
        <f t="shared" si="66"/>
        <v>2975126.0691600014</v>
      </c>
      <c r="BC362" s="60">
        <f t="shared" si="67"/>
        <v>116324.04550415609</v>
      </c>
      <c r="BD362" s="60">
        <f t="shared" si="68"/>
        <v>0</v>
      </c>
      <c r="BF362">
        <f t="shared" si="69"/>
        <v>595025</v>
      </c>
      <c r="BG362">
        <f t="shared" si="70"/>
        <v>23265</v>
      </c>
      <c r="BH362">
        <f t="shared" si="71"/>
        <v>0</v>
      </c>
    </row>
    <row r="363" spans="1:60" x14ac:dyDescent="0.2">
      <c r="A363">
        <v>90005997</v>
      </c>
      <c r="B363">
        <v>90005997</v>
      </c>
      <c r="C363" s="34" t="s">
        <v>455</v>
      </c>
      <c r="I363" s="61">
        <v>7763929.4453999987</v>
      </c>
      <c r="J363" s="61">
        <v>303569.64131513995</v>
      </c>
      <c r="K363" s="61">
        <v>0</v>
      </c>
      <c r="M363" s="61">
        <v>8067499.0867151385</v>
      </c>
      <c r="R363" s="60">
        <f t="shared" si="62"/>
        <v>8067499.0867151385</v>
      </c>
      <c r="T363" s="61">
        <v>672292</v>
      </c>
      <c r="Z363" s="63">
        <f t="shared" si="64"/>
        <v>8067499.0867151385</v>
      </c>
      <c r="AA363" s="36"/>
      <c r="AH363" s="48">
        <v>90080901</v>
      </c>
      <c r="AI363" s="86">
        <v>798041</v>
      </c>
      <c r="AJ363" s="86">
        <v>66503</v>
      </c>
      <c r="AK363" t="s">
        <v>833</v>
      </c>
      <c r="AN363" s="15"/>
      <c r="AO363" s="61">
        <f t="shared" si="65"/>
        <v>0</v>
      </c>
      <c r="AP363" s="61"/>
      <c r="AQ363" s="61">
        <f t="shared" si="63"/>
        <v>0</v>
      </c>
      <c r="AU363" s="60"/>
      <c r="AX363">
        <v>4528958</v>
      </c>
      <c r="AY363">
        <v>177079</v>
      </c>
      <c r="AZ363">
        <v>0</v>
      </c>
      <c r="BB363" s="60">
        <f t="shared" si="66"/>
        <v>3234971.4453999987</v>
      </c>
      <c r="BC363" s="60">
        <f t="shared" si="67"/>
        <v>126490.64131513995</v>
      </c>
      <c r="BD363" s="60">
        <f t="shared" si="68"/>
        <v>0</v>
      </c>
      <c r="BF363">
        <f t="shared" si="69"/>
        <v>646994</v>
      </c>
      <c r="BG363">
        <f t="shared" si="70"/>
        <v>25298</v>
      </c>
      <c r="BH363">
        <f t="shared" si="71"/>
        <v>0</v>
      </c>
    </row>
    <row r="364" spans="1:60" x14ac:dyDescent="0.2">
      <c r="A364">
        <v>90008177</v>
      </c>
      <c r="B364">
        <v>90008177</v>
      </c>
      <c r="C364" s="34" t="s">
        <v>469</v>
      </c>
      <c r="I364" s="61">
        <v>6372533.0079600019</v>
      </c>
      <c r="J364" s="61">
        <v>249166.04061123607</v>
      </c>
      <c r="K364" s="61">
        <v>0</v>
      </c>
      <c r="M364" s="61">
        <v>6621699.0485712383</v>
      </c>
      <c r="R364" s="60">
        <f t="shared" si="62"/>
        <v>6621699.0485712383</v>
      </c>
      <c r="T364" s="61">
        <v>551808</v>
      </c>
      <c r="Z364" s="63">
        <f t="shared" si="64"/>
        <v>6621699.0485712383</v>
      </c>
      <c r="AA364" s="36"/>
      <c r="AH364" s="48">
        <v>90053201</v>
      </c>
      <c r="AI364" s="86">
        <v>649450</v>
      </c>
      <c r="AJ364" s="86">
        <v>54120</v>
      </c>
      <c r="AK364" t="s">
        <v>834</v>
      </c>
      <c r="AN364" s="15"/>
      <c r="AO364" s="61">
        <f t="shared" si="65"/>
        <v>0</v>
      </c>
      <c r="AP364" s="61"/>
      <c r="AQ364" s="61">
        <f t="shared" si="63"/>
        <v>0</v>
      </c>
      <c r="AU364" s="60"/>
      <c r="AX364">
        <v>3717308</v>
      </c>
      <c r="AY364">
        <v>145348</v>
      </c>
      <c r="AZ364">
        <v>0</v>
      </c>
      <c r="BB364" s="60">
        <f t="shared" si="66"/>
        <v>2655225.0079600019</v>
      </c>
      <c r="BC364" s="60">
        <f t="shared" si="67"/>
        <v>103818.04061123607</v>
      </c>
      <c r="BD364" s="60">
        <f t="shared" si="68"/>
        <v>0</v>
      </c>
      <c r="BF364">
        <f t="shared" si="69"/>
        <v>531045</v>
      </c>
      <c r="BG364">
        <f t="shared" si="70"/>
        <v>20764</v>
      </c>
      <c r="BH364">
        <f t="shared" si="71"/>
        <v>0</v>
      </c>
    </row>
    <row r="365" spans="1:60" x14ac:dyDescent="0.2">
      <c r="A365">
        <v>90008367</v>
      </c>
      <c r="B365">
        <v>90008367</v>
      </c>
      <c r="C365" s="34" t="s">
        <v>456</v>
      </c>
      <c r="I365" s="61">
        <v>8890521.8311200012</v>
      </c>
      <c r="J365" s="61">
        <v>347619.40359679208</v>
      </c>
      <c r="K365" s="61">
        <v>0</v>
      </c>
      <c r="M365" s="61">
        <v>9238141.2347167935</v>
      </c>
      <c r="R365" s="60">
        <f t="shared" si="62"/>
        <v>9238141.2347167935</v>
      </c>
      <c r="T365" s="61">
        <v>769845</v>
      </c>
      <c r="Z365" s="63">
        <f t="shared" si="64"/>
        <v>9238141.2347167935</v>
      </c>
      <c r="AA365" s="36"/>
      <c r="AH365" s="48">
        <v>90081071</v>
      </c>
      <c r="AI365" s="86">
        <v>137659</v>
      </c>
      <c r="AJ365" s="86">
        <v>11471</v>
      </c>
      <c r="AK365" t="s">
        <v>835</v>
      </c>
      <c r="AN365" s="15"/>
      <c r="AO365" s="61">
        <f t="shared" si="65"/>
        <v>0</v>
      </c>
      <c r="AP365" s="61"/>
      <c r="AQ365" s="61">
        <f t="shared" si="63"/>
        <v>0</v>
      </c>
      <c r="AU365" s="60"/>
      <c r="AX365">
        <v>5186139</v>
      </c>
      <c r="AY365">
        <v>202776</v>
      </c>
      <c r="AZ365">
        <v>0</v>
      </c>
      <c r="BB365" s="60">
        <f t="shared" si="66"/>
        <v>3704382.8311200012</v>
      </c>
      <c r="BC365" s="60">
        <f t="shared" si="67"/>
        <v>144843.40359679208</v>
      </c>
      <c r="BD365" s="60">
        <f t="shared" si="68"/>
        <v>0</v>
      </c>
      <c r="BF365">
        <f t="shared" si="69"/>
        <v>740877</v>
      </c>
      <c r="BG365">
        <f t="shared" si="70"/>
        <v>28969</v>
      </c>
      <c r="BH365">
        <f t="shared" si="71"/>
        <v>0</v>
      </c>
    </row>
    <row r="366" spans="1:60" x14ac:dyDescent="0.2">
      <c r="A366">
        <v>90008987</v>
      </c>
      <c r="B366">
        <v>90008987</v>
      </c>
      <c r="C366" s="34" t="s">
        <v>457</v>
      </c>
      <c r="I366" s="61">
        <v>4996805.4493199997</v>
      </c>
      <c r="J366" s="61">
        <v>195375.09306841198</v>
      </c>
      <c r="K366" s="61">
        <v>0</v>
      </c>
      <c r="M366" s="61">
        <v>5192180.5423884112</v>
      </c>
      <c r="R366" s="60">
        <f t="shared" si="62"/>
        <v>5192180.5423884112</v>
      </c>
      <c r="T366" s="61">
        <v>432682</v>
      </c>
      <c r="Z366" s="63">
        <f t="shared" si="64"/>
        <v>5192180.5423884112</v>
      </c>
      <c r="AA366" s="36"/>
      <c r="AH366" s="48">
        <v>90051261</v>
      </c>
      <c r="AI366" s="86">
        <v>120849</v>
      </c>
      <c r="AJ366" s="86">
        <v>10070</v>
      </c>
      <c r="AK366" t="s">
        <v>836</v>
      </c>
      <c r="AN366" s="15"/>
      <c r="AO366" s="61">
        <f t="shared" si="65"/>
        <v>0</v>
      </c>
      <c r="AP366" s="61"/>
      <c r="AQ366" s="61">
        <f t="shared" si="63"/>
        <v>0</v>
      </c>
      <c r="AU366" s="60"/>
      <c r="AX366">
        <v>2914800</v>
      </c>
      <c r="AY366">
        <v>113967</v>
      </c>
      <c r="AZ366">
        <v>0</v>
      </c>
      <c r="BB366" s="60">
        <f t="shared" si="66"/>
        <v>2082005.4493199997</v>
      </c>
      <c r="BC366" s="60">
        <f t="shared" si="67"/>
        <v>81408.093068411981</v>
      </c>
      <c r="BD366" s="60">
        <f t="shared" si="68"/>
        <v>0</v>
      </c>
      <c r="BF366">
        <f t="shared" si="69"/>
        <v>416401</v>
      </c>
      <c r="BG366">
        <f t="shared" si="70"/>
        <v>16282</v>
      </c>
      <c r="BH366">
        <f t="shared" si="71"/>
        <v>0</v>
      </c>
    </row>
    <row r="367" spans="1:60" x14ac:dyDescent="0.2">
      <c r="A367">
        <v>90038737</v>
      </c>
      <c r="B367">
        <v>90038737</v>
      </c>
      <c r="C367" s="34" t="s">
        <v>442</v>
      </c>
      <c r="I367" s="61">
        <v>9271275.5859599989</v>
      </c>
      <c r="J367" s="61">
        <v>362506.87541103596</v>
      </c>
      <c r="K367" s="61">
        <v>0</v>
      </c>
      <c r="M367" s="61">
        <v>9633782.4613710344</v>
      </c>
      <c r="R367" s="60">
        <f t="shared" si="62"/>
        <v>9633782.4613710344</v>
      </c>
      <c r="T367" s="61">
        <v>802815</v>
      </c>
      <c r="Z367" s="63">
        <f t="shared" si="64"/>
        <v>9633782.4613710344</v>
      </c>
      <c r="AA367" s="36"/>
      <c r="AH367" s="48">
        <v>90017051</v>
      </c>
      <c r="AI367" s="86">
        <v>7098464</v>
      </c>
      <c r="AJ367" s="86">
        <v>591535</v>
      </c>
      <c r="AK367" t="s">
        <v>837</v>
      </c>
      <c r="AN367" s="15"/>
      <c r="AO367" s="61">
        <f t="shared" si="65"/>
        <v>0</v>
      </c>
      <c r="AP367" s="61"/>
      <c r="AQ367" s="61">
        <f t="shared" si="63"/>
        <v>0</v>
      </c>
      <c r="AU367" s="60"/>
      <c r="AX367">
        <v>5408242</v>
      </c>
      <c r="AY367">
        <v>211463</v>
      </c>
      <c r="AZ367">
        <v>0</v>
      </c>
      <c r="BB367" s="60">
        <f t="shared" si="66"/>
        <v>3863033.5859599989</v>
      </c>
      <c r="BC367" s="60">
        <f t="shared" si="67"/>
        <v>151043.87541103596</v>
      </c>
      <c r="BD367" s="60">
        <f t="shared" si="68"/>
        <v>0</v>
      </c>
      <c r="BF367">
        <f t="shared" si="69"/>
        <v>772607</v>
      </c>
      <c r="BG367">
        <f t="shared" si="70"/>
        <v>30209</v>
      </c>
      <c r="BH367">
        <f t="shared" si="71"/>
        <v>0</v>
      </c>
    </row>
    <row r="368" spans="1:60" x14ac:dyDescent="0.2">
      <c r="A368">
        <v>90042287</v>
      </c>
      <c r="B368">
        <v>90042287</v>
      </c>
      <c r="C368" s="34" t="s">
        <v>458</v>
      </c>
      <c r="I368" s="61">
        <v>4971735.2432399997</v>
      </c>
      <c r="J368" s="61">
        <v>194394.84801068399</v>
      </c>
      <c r="K368" s="61">
        <v>0</v>
      </c>
      <c r="M368" s="61">
        <v>5166130.0912506841</v>
      </c>
      <c r="R368" s="60">
        <f t="shared" si="62"/>
        <v>5166130.0912506841</v>
      </c>
      <c r="T368" s="61">
        <v>430511</v>
      </c>
      <c r="Z368" s="63">
        <f t="shared" si="64"/>
        <v>5166130.0912506841</v>
      </c>
      <c r="AA368" s="36"/>
      <c r="AH368" s="48">
        <v>90099051</v>
      </c>
      <c r="AI368" s="86">
        <v>1138959</v>
      </c>
      <c r="AJ368" s="86">
        <v>94913</v>
      </c>
      <c r="AK368" t="s">
        <v>838</v>
      </c>
      <c r="AN368" s="15"/>
      <c r="AO368" s="61">
        <f t="shared" si="65"/>
        <v>0</v>
      </c>
      <c r="AP368" s="61"/>
      <c r="AQ368" s="61">
        <f t="shared" si="63"/>
        <v>0</v>
      </c>
      <c r="AU368" s="60"/>
      <c r="AX368">
        <v>2900177</v>
      </c>
      <c r="AY368">
        <v>113400</v>
      </c>
      <c r="AZ368">
        <v>0</v>
      </c>
      <c r="BB368" s="60">
        <f t="shared" si="66"/>
        <v>2071558.2432399997</v>
      </c>
      <c r="BC368" s="60">
        <f t="shared" si="67"/>
        <v>80994.848010683985</v>
      </c>
      <c r="BD368" s="60">
        <f t="shared" si="68"/>
        <v>0</v>
      </c>
      <c r="BF368">
        <f t="shared" si="69"/>
        <v>414312</v>
      </c>
      <c r="BG368">
        <f t="shared" si="70"/>
        <v>16199</v>
      </c>
      <c r="BH368">
        <f t="shared" si="71"/>
        <v>0</v>
      </c>
    </row>
    <row r="369" spans="1:43" x14ac:dyDescent="0.2">
      <c r="A369" s="33"/>
      <c r="B369" s="37"/>
      <c r="C369" s="34"/>
      <c r="T369" s="61"/>
      <c r="AA369" s="36"/>
      <c r="AH369" s="48">
        <v>90053021</v>
      </c>
      <c r="AI369" s="86">
        <v>11188606</v>
      </c>
      <c r="AJ369" s="86">
        <v>932382</v>
      </c>
      <c r="AK369" t="s">
        <v>839</v>
      </c>
      <c r="AN369" s="15"/>
      <c r="AO369" s="61">
        <f t="shared" si="65"/>
        <v>0</v>
      </c>
      <c r="AP369" s="61"/>
      <c r="AQ369" s="61">
        <f t="shared" si="63"/>
        <v>0</v>
      </c>
    </row>
    <row r="370" spans="1:43" x14ac:dyDescent="0.2">
      <c r="A370" s="33"/>
      <c r="B370" s="37"/>
      <c r="C370" s="34"/>
      <c r="T370" s="61"/>
      <c r="AA370" s="36"/>
      <c r="AH370" s="48">
        <v>90053281</v>
      </c>
      <c r="AI370" s="86">
        <v>665496</v>
      </c>
      <c r="AJ370" s="86">
        <v>55456</v>
      </c>
      <c r="AK370" t="s">
        <v>840</v>
      </c>
      <c r="AN370" s="15"/>
      <c r="AO370" s="61">
        <f t="shared" si="65"/>
        <v>0</v>
      </c>
      <c r="AP370" s="61"/>
      <c r="AQ370" s="61">
        <f t="shared" si="63"/>
        <v>0</v>
      </c>
    </row>
    <row r="371" spans="1:43" x14ac:dyDescent="0.2">
      <c r="A371" s="33"/>
      <c r="B371" s="37"/>
      <c r="C371" s="34"/>
      <c r="T371" s="61"/>
      <c r="AA371" s="36"/>
      <c r="AH371" s="48">
        <v>90018291</v>
      </c>
      <c r="AI371" s="86">
        <v>2632711</v>
      </c>
      <c r="AJ371" s="86">
        <v>219390</v>
      </c>
      <c r="AK371" t="s">
        <v>841</v>
      </c>
      <c r="AN371" s="15"/>
      <c r="AO371" s="15"/>
    </row>
    <row r="372" spans="1:43" x14ac:dyDescent="0.2">
      <c r="A372" s="33"/>
      <c r="B372" s="37"/>
      <c r="C372" s="34"/>
      <c r="AA372" s="36"/>
      <c r="AH372" s="48">
        <v>90017071</v>
      </c>
      <c r="AI372" s="86">
        <v>12902283</v>
      </c>
      <c r="AJ372" s="86">
        <v>1075187</v>
      </c>
      <c r="AK372" t="s">
        <v>842</v>
      </c>
      <c r="AN372" s="15"/>
      <c r="AO372" s="15"/>
    </row>
    <row r="373" spans="1:43" x14ac:dyDescent="0.2">
      <c r="A373" s="33"/>
      <c r="B373" s="37"/>
      <c r="C373" s="34"/>
      <c r="AA373" s="36"/>
      <c r="AH373" s="48">
        <v>90011681</v>
      </c>
      <c r="AI373" s="86">
        <v>3172987</v>
      </c>
      <c r="AJ373" s="86">
        <v>264414</v>
      </c>
      <c r="AK373" t="s">
        <v>843</v>
      </c>
      <c r="AN373" s="15"/>
      <c r="AO373" s="15"/>
    </row>
    <row r="374" spans="1:43" x14ac:dyDescent="0.2">
      <c r="A374" s="33"/>
      <c r="B374" s="37"/>
      <c r="C374" s="34"/>
      <c r="AA374" s="36"/>
      <c r="AH374" s="48">
        <v>90053191</v>
      </c>
      <c r="AI374" s="86">
        <v>2898166</v>
      </c>
      <c r="AJ374" s="86">
        <v>241513</v>
      </c>
      <c r="AK374" t="s">
        <v>844</v>
      </c>
      <c r="AN374" s="15"/>
      <c r="AO374" s="15"/>
    </row>
    <row r="375" spans="1:43" x14ac:dyDescent="0.2">
      <c r="A375" s="33"/>
      <c r="B375" s="37"/>
      <c r="C375" s="34"/>
      <c r="AA375" s="36"/>
      <c r="AH375" s="48">
        <v>90053371</v>
      </c>
      <c r="AI375" s="86">
        <v>4481709</v>
      </c>
      <c r="AJ375" s="86">
        <v>373474</v>
      </c>
      <c r="AK375" t="s">
        <v>1216</v>
      </c>
      <c r="AN375" s="15"/>
      <c r="AO375" s="15"/>
    </row>
    <row r="376" spans="1:43" x14ac:dyDescent="0.2">
      <c r="A376" s="33"/>
      <c r="B376" s="37"/>
      <c r="C376" s="34"/>
      <c r="AA376" s="36"/>
      <c r="AH376" s="48">
        <v>90016901</v>
      </c>
      <c r="AI376" s="86">
        <v>6787406</v>
      </c>
      <c r="AJ376" s="86">
        <v>565612</v>
      </c>
      <c r="AK376" t="s">
        <v>845</v>
      </c>
      <c r="AN376" s="15"/>
      <c r="AO376" s="15"/>
    </row>
    <row r="377" spans="1:43" x14ac:dyDescent="0.2">
      <c r="A377" s="33"/>
      <c r="B377" s="37"/>
      <c r="C377" s="34"/>
      <c r="AA377" s="36"/>
      <c r="AH377" s="48">
        <v>90023191</v>
      </c>
      <c r="AI377" s="86">
        <v>210552</v>
      </c>
      <c r="AJ377" s="86">
        <v>17545</v>
      </c>
      <c r="AK377" t="s">
        <v>846</v>
      </c>
      <c r="AN377" s="15"/>
      <c r="AO377" s="15"/>
    </row>
    <row r="378" spans="1:43" x14ac:dyDescent="0.2">
      <c r="A378" s="33"/>
      <c r="B378" s="37"/>
      <c r="C378" s="34"/>
      <c r="AA378" s="36"/>
      <c r="AH378" s="48">
        <v>90013611</v>
      </c>
      <c r="AI378" s="86">
        <v>16079620</v>
      </c>
      <c r="AJ378" s="86">
        <v>1339967</v>
      </c>
      <c r="AK378" t="s">
        <v>847</v>
      </c>
      <c r="AN378" s="15"/>
      <c r="AO378" s="15"/>
    </row>
    <row r="379" spans="1:43" x14ac:dyDescent="0.2">
      <c r="A379" s="33"/>
      <c r="B379" s="37"/>
      <c r="C379" s="34"/>
      <c r="AA379" s="36"/>
      <c r="AH379" s="48">
        <v>90016921</v>
      </c>
      <c r="AI379" s="86">
        <v>1550825</v>
      </c>
      <c r="AJ379" s="86">
        <v>129234</v>
      </c>
      <c r="AK379" t="s">
        <v>848</v>
      </c>
      <c r="AN379" s="15"/>
      <c r="AO379" s="15"/>
    </row>
    <row r="380" spans="1:43" x14ac:dyDescent="0.2">
      <c r="A380" s="33"/>
      <c r="B380" s="37"/>
      <c r="C380" s="34"/>
      <c r="AA380" s="36"/>
      <c r="AH380" s="48">
        <v>90081081</v>
      </c>
      <c r="AI380" s="86">
        <v>1019754</v>
      </c>
      <c r="AJ380" s="86">
        <v>84978</v>
      </c>
      <c r="AK380" t="s">
        <v>849</v>
      </c>
      <c r="AN380" s="15"/>
      <c r="AO380" s="15"/>
    </row>
    <row r="381" spans="1:43" x14ac:dyDescent="0.2">
      <c r="A381" s="33"/>
      <c r="B381" s="37"/>
      <c r="C381" s="34"/>
      <c r="AA381" s="36"/>
      <c r="AH381" s="48">
        <v>90099061</v>
      </c>
      <c r="AI381" s="86">
        <v>2409899</v>
      </c>
      <c r="AJ381" s="86">
        <v>200824</v>
      </c>
      <c r="AK381" t="s">
        <v>850</v>
      </c>
      <c r="AN381" s="15"/>
      <c r="AO381" s="15"/>
    </row>
    <row r="382" spans="1:43" x14ac:dyDescent="0.2">
      <c r="A382" s="33"/>
      <c r="B382" s="37"/>
      <c r="C382" s="34"/>
      <c r="AA382" s="36"/>
      <c r="AH382" s="48">
        <v>90008441</v>
      </c>
      <c r="AI382" s="86">
        <v>6039442</v>
      </c>
      <c r="AJ382" s="86">
        <v>503285</v>
      </c>
      <c r="AK382" t="s">
        <v>851</v>
      </c>
      <c r="AN382" s="15"/>
      <c r="AO382" s="15"/>
    </row>
    <row r="383" spans="1:43" x14ac:dyDescent="0.2">
      <c r="A383" s="33"/>
      <c r="B383" s="37"/>
      <c r="C383" s="34"/>
      <c r="AA383" s="36"/>
      <c r="AH383" s="48">
        <v>90053051</v>
      </c>
      <c r="AI383" s="86">
        <v>720362</v>
      </c>
      <c r="AJ383" s="86">
        <v>60029</v>
      </c>
      <c r="AK383" t="s">
        <v>852</v>
      </c>
      <c r="AN383" s="15"/>
      <c r="AO383" s="15"/>
    </row>
    <row r="384" spans="1:43" x14ac:dyDescent="0.2">
      <c r="A384" s="33"/>
      <c r="B384" s="37"/>
      <c r="C384" s="34"/>
      <c r="AA384" s="36"/>
      <c r="AH384" s="48">
        <v>90023061</v>
      </c>
      <c r="AI384" s="86">
        <v>982866</v>
      </c>
      <c r="AJ384" s="86">
        <v>81905</v>
      </c>
      <c r="AK384" t="s">
        <v>853</v>
      </c>
      <c r="AN384" s="15"/>
      <c r="AO384" s="15"/>
    </row>
    <row r="385" spans="1:41" x14ac:dyDescent="0.2">
      <c r="A385" s="33"/>
      <c r="B385" s="37"/>
      <c r="C385" s="34"/>
      <c r="AA385" s="36"/>
      <c r="AH385" s="48">
        <v>90099391</v>
      </c>
      <c r="AI385" s="86">
        <v>66150</v>
      </c>
      <c r="AJ385" s="86">
        <v>5512</v>
      </c>
      <c r="AK385" t="s">
        <v>854</v>
      </c>
      <c r="AN385" s="15"/>
      <c r="AO385" s="15"/>
    </row>
    <row r="386" spans="1:41" x14ac:dyDescent="0.2">
      <c r="A386" s="33"/>
      <c r="B386" s="37"/>
      <c r="C386" s="34"/>
      <c r="G386" s="65"/>
      <c r="H386" s="65"/>
      <c r="AA386" s="36"/>
      <c r="AH386" s="48">
        <v>90023161</v>
      </c>
      <c r="AI386" s="86">
        <v>392299</v>
      </c>
      <c r="AJ386" s="86">
        <v>32691</v>
      </c>
      <c r="AK386" t="s">
        <v>855</v>
      </c>
      <c r="AN386" s="15"/>
      <c r="AO386" s="15"/>
    </row>
    <row r="387" spans="1:41" x14ac:dyDescent="0.2">
      <c r="A387" s="33"/>
      <c r="B387" s="37"/>
      <c r="C387" s="34"/>
      <c r="G387" s="65"/>
      <c r="H387" s="65"/>
      <c r="AA387" s="36"/>
      <c r="AH387" s="48">
        <v>90016931</v>
      </c>
      <c r="AI387" s="86">
        <v>667230</v>
      </c>
      <c r="AJ387" s="86">
        <v>55600</v>
      </c>
      <c r="AK387" t="s">
        <v>856</v>
      </c>
      <c r="AN387" s="15"/>
      <c r="AO387" s="15"/>
    </row>
    <row r="388" spans="1:41" x14ac:dyDescent="0.2">
      <c r="A388" s="33"/>
      <c r="B388" s="37"/>
      <c r="C388" s="34"/>
      <c r="G388" s="65"/>
      <c r="H388" s="65"/>
      <c r="AA388" s="36"/>
      <c r="AH388" s="48">
        <v>90083221</v>
      </c>
      <c r="AI388" s="86">
        <v>216694</v>
      </c>
      <c r="AJ388" s="86">
        <v>18057</v>
      </c>
      <c r="AK388" t="s">
        <v>857</v>
      </c>
      <c r="AN388" s="15"/>
      <c r="AO388" s="15"/>
    </row>
    <row r="389" spans="1:41" x14ac:dyDescent="0.2">
      <c r="A389" s="33"/>
      <c r="B389" s="37"/>
      <c r="C389" s="34"/>
      <c r="G389" s="65"/>
      <c r="H389" s="65"/>
      <c r="AA389" s="36"/>
      <c r="AH389" s="48">
        <v>90051191</v>
      </c>
      <c r="AI389" s="86">
        <v>102628</v>
      </c>
      <c r="AJ389" s="86">
        <v>8552</v>
      </c>
      <c r="AK389" t="s">
        <v>858</v>
      </c>
      <c r="AN389" s="15"/>
      <c r="AO389" s="15"/>
    </row>
    <row r="390" spans="1:41" x14ac:dyDescent="0.2">
      <c r="A390" s="33"/>
      <c r="B390" s="37"/>
      <c r="C390" s="34"/>
      <c r="G390" s="65"/>
      <c r="H390" s="65"/>
      <c r="AA390" s="36"/>
      <c r="AH390" s="48">
        <v>90029851</v>
      </c>
      <c r="AI390" s="86">
        <v>505849</v>
      </c>
      <c r="AJ390" s="86">
        <v>42154</v>
      </c>
      <c r="AK390" t="s">
        <v>859</v>
      </c>
      <c r="AN390" s="15"/>
      <c r="AO390" s="15"/>
    </row>
    <row r="391" spans="1:41" x14ac:dyDescent="0.2">
      <c r="A391" s="33"/>
      <c r="B391" s="37"/>
      <c r="C391" s="34"/>
      <c r="G391" s="65"/>
      <c r="H391" s="65"/>
      <c r="AA391" s="36"/>
      <c r="AH391" s="48">
        <v>90017301</v>
      </c>
      <c r="AI391" s="86">
        <v>4046654</v>
      </c>
      <c r="AJ391" s="86">
        <v>337218</v>
      </c>
      <c r="AK391" t="s">
        <v>860</v>
      </c>
      <c r="AN391" s="15"/>
      <c r="AO391" s="15"/>
    </row>
    <row r="392" spans="1:41" x14ac:dyDescent="0.2">
      <c r="A392" s="33"/>
      <c r="B392" s="37"/>
      <c r="C392" s="34"/>
      <c r="G392" s="65"/>
      <c r="H392" s="65"/>
      <c r="AA392" s="36"/>
      <c r="AH392" s="48">
        <v>90082481</v>
      </c>
      <c r="AI392" s="86">
        <v>550988</v>
      </c>
      <c r="AJ392" s="86">
        <v>45915</v>
      </c>
      <c r="AK392" t="s">
        <v>861</v>
      </c>
      <c r="AN392" s="15"/>
      <c r="AO392" s="15"/>
    </row>
    <row r="393" spans="1:41" x14ac:dyDescent="0.2">
      <c r="A393" s="33"/>
      <c r="B393" s="37"/>
      <c r="C393" s="34"/>
      <c r="G393" s="65"/>
      <c r="H393" s="65"/>
      <c r="AA393" s="36"/>
      <c r="AH393" s="48">
        <v>90016941</v>
      </c>
      <c r="AI393" s="86">
        <v>296225</v>
      </c>
      <c r="AJ393" s="86">
        <v>24684</v>
      </c>
      <c r="AK393" t="s">
        <v>862</v>
      </c>
      <c r="AN393" s="15"/>
      <c r="AO393" s="15"/>
    </row>
    <row r="394" spans="1:41" x14ac:dyDescent="0.2">
      <c r="A394" s="33"/>
      <c r="B394" s="37"/>
      <c r="C394" s="34"/>
      <c r="G394" s="65"/>
      <c r="H394" s="65"/>
      <c r="AA394" s="36"/>
      <c r="AH394" s="48">
        <v>90051291</v>
      </c>
      <c r="AI394" s="86">
        <v>105307</v>
      </c>
      <c r="AJ394" s="86">
        <v>8775</v>
      </c>
      <c r="AK394" t="s">
        <v>863</v>
      </c>
      <c r="AN394" s="15"/>
      <c r="AO394" s="15"/>
    </row>
    <row r="395" spans="1:41" x14ac:dyDescent="0.2">
      <c r="A395" s="33"/>
      <c r="B395" s="37"/>
      <c r="C395" s="34"/>
      <c r="G395" s="65"/>
      <c r="H395" s="65"/>
      <c r="AA395" s="36"/>
      <c r="AH395" s="48">
        <v>90024501</v>
      </c>
      <c r="AI395" s="86">
        <v>375069</v>
      </c>
      <c r="AJ395" s="86">
        <v>31254</v>
      </c>
      <c r="AK395" t="s">
        <v>864</v>
      </c>
      <c r="AN395" s="15"/>
      <c r="AO395" s="15"/>
    </row>
    <row r="396" spans="1:41" x14ac:dyDescent="0.2">
      <c r="A396" s="33"/>
      <c r="B396" s="37"/>
      <c r="C396" s="34"/>
      <c r="G396" s="65"/>
      <c r="H396" s="65"/>
      <c r="AA396" s="36"/>
      <c r="AH396" s="48">
        <v>90002401</v>
      </c>
      <c r="AI396" s="86">
        <v>3263520</v>
      </c>
      <c r="AJ396" s="86">
        <v>283450</v>
      </c>
      <c r="AK396" t="s">
        <v>865</v>
      </c>
      <c r="AN396" s="15"/>
      <c r="AO396" s="15"/>
    </row>
    <row r="397" spans="1:41" x14ac:dyDescent="0.2">
      <c r="A397" s="33"/>
      <c r="B397" s="37"/>
      <c r="C397" s="34"/>
      <c r="G397" s="65"/>
      <c r="H397" s="65"/>
      <c r="AA397" s="36"/>
      <c r="AH397" s="48">
        <v>90082511</v>
      </c>
      <c r="AI397" s="86">
        <v>528066</v>
      </c>
      <c r="AJ397" s="86">
        <v>44005</v>
      </c>
      <c r="AK397" t="s">
        <v>866</v>
      </c>
      <c r="AN397" s="15"/>
      <c r="AO397" s="15"/>
    </row>
    <row r="398" spans="1:41" x14ac:dyDescent="0.2">
      <c r="A398" s="33"/>
      <c r="B398" s="37"/>
      <c r="C398" s="34"/>
      <c r="G398" s="65"/>
      <c r="H398" s="65"/>
      <c r="AA398" s="36"/>
      <c r="AH398" s="48">
        <v>90081401</v>
      </c>
      <c r="AI398" s="86">
        <v>175516</v>
      </c>
      <c r="AJ398" s="86">
        <v>14626</v>
      </c>
      <c r="AK398" t="s">
        <v>867</v>
      </c>
      <c r="AN398" s="15"/>
      <c r="AO398" s="15"/>
    </row>
    <row r="399" spans="1:41" x14ac:dyDescent="0.2">
      <c r="A399" s="33"/>
      <c r="B399" s="37"/>
      <c r="C399" s="34"/>
      <c r="G399" s="65"/>
      <c r="H399" s="65"/>
      <c r="AA399" s="36"/>
      <c r="AH399" s="48">
        <v>90017681</v>
      </c>
      <c r="AI399" s="86">
        <v>1449932</v>
      </c>
      <c r="AJ399" s="86">
        <v>120827</v>
      </c>
      <c r="AK399" t="s">
        <v>868</v>
      </c>
      <c r="AN399" s="15"/>
      <c r="AO399" s="15"/>
    </row>
    <row r="400" spans="1:41" x14ac:dyDescent="0.2">
      <c r="A400" s="33"/>
      <c r="B400" s="37"/>
      <c r="C400" s="34"/>
      <c r="G400" s="65"/>
      <c r="H400" s="65"/>
      <c r="AA400" s="36"/>
      <c r="AH400" s="48">
        <v>90022451</v>
      </c>
      <c r="AI400" s="86">
        <v>2708759</v>
      </c>
      <c r="AJ400" s="86">
        <v>225727</v>
      </c>
      <c r="AK400" t="s">
        <v>869</v>
      </c>
      <c r="AN400" s="15"/>
      <c r="AO400" s="15"/>
    </row>
    <row r="401" spans="1:41" x14ac:dyDescent="0.2">
      <c r="A401" s="33"/>
      <c r="B401" s="37"/>
      <c r="C401" s="34"/>
      <c r="G401" s="65"/>
      <c r="H401" s="65"/>
      <c r="AA401" s="36"/>
      <c r="AH401" s="48">
        <v>90009461</v>
      </c>
      <c r="AI401" s="86">
        <v>667661</v>
      </c>
      <c r="AJ401" s="86">
        <v>55638</v>
      </c>
      <c r="AK401" t="s">
        <v>870</v>
      </c>
      <c r="AN401" s="15"/>
      <c r="AO401" s="15"/>
    </row>
    <row r="402" spans="1:41" x14ac:dyDescent="0.2">
      <c r="A402" s="33"/>
      <c r="B402" s="37"/>
      <c r="C402" s="34"/>
      <c r="G402" s="65"/>
      <c r="H402" s="65"/>
      <c r="AA402" s="36"/>
      <c r="AH402" s="48">
        <v>90082531</v>
      </c>
      <c r="AI402" s="86">
        <v>754241</v>
      </c>
      <c r="AJ402" s="86">
        <v>62853</v>
      </c>
      <c r="AK402" t="s">
        <v>871</v>
      </c>
      <c r="AN402" s="15"/>
      <c r="AO402" s="15"/>
    </row>
    <row r="403" spans="1:41" x14ac:dyDescent="0.2">
      <c r="A403" s="33"/>
      <c r="B403" s="37"/>
      <c r="C403" s="34"/>
      <c r="G403" s="65"/>
      <c r="H403" s="65"/>
      <c r="AA403" s="36"/>
      <c r="AH403" s="48">
        <v>90082501</v>
      </c>
      <c r="AI403" s="86">
        <v>1410571</v>
      </c>
      <c r="AJ403" s="86">
        <v>117547</v>
      </c>
      <c r="AK403" t="s">
        <v>872</v>
      </c>
      <c r="AN403" s="15"/>
      <c r="AO403" s="15"/>
    </row>
    <row r="404" spans="1:41" x14ac:dyDescent="0.2">
      <c r="A404" s="33"/>
      <c r="B404" s="37"/>
      <c r="C404" s="34"/>
      <c r="G404" s="65"/>
      <c r="H404" s="65"/>
      <c r="AA404" s="36"/>
      <c r="AH404" s="48">
        <v>90016521</v>
      </c>
      <c r="AI404" s="86">
        <v>653261</v>
      </c>
      <c r="AJ404" s="86">
        <v>54436</v>
      </c>
      <c r="AK404" t="s">
        <v>873</v>
      </c>
      <c r="AN404" s="15"/>
      <c r="AO404" s="15"/>
    </row>
    <row r="405" spans="1:41" x14ac:dyDescent="0.2">
      <c r="A405" s="33"/>
      <c r="B405" s="37"/>
      <c r="C405" s="34"/>
      <c r="G405" s="65"/>
      <c r="H405" s="65"/>
      <c r="AA405" s="36"/>
      <c r="AH405" s="48">
        <v>90000203</v>
      </c>
      <c r="AI405" s="86">
        <v>-2238648</v>
      </c>
      <c r="AJ405" s="86">
        <v>-186556</v>
      </c>
      <c r="AK405" t="s">
        <v>874</v>
      </c>
      <c r="AN405" s="15"/>
      <c r="AO405" s="15"/>
    </row>
    <row r="406" spans="1:41" x14ac:dyDescent="0.2">
      <c r="A406" s="33"/>
      <c r="B406" s="37"/>
      <c r="C406" s="34"/>
      <c r="G406" s="65"/>
      <c r="H406" s="65"/>
      <c r="AA406" s="36"/>
      <c r="AH406" s="48">
        <v>90000053</v>
      </c>
      <c r="AI406" s="86">
        <v>1462383</v>
      </c>
      <c r="AJ406" s="86">
        <v>121860</v>
      </c>
      <c r="AK406" t="s">
        <v>875</v>
      </c>
      <c r="AN406" s="15"/>
      <c r="AO406" s="15"/>
    </row>
    <row r="407" spans="1:41" x14ac:dyDescent="0.2">
      <c r="A407" s="33"/>
      <c r="B407" s="37"/>
      <c r="C407" s="34"/>
      <c r="G407" s="65"/>
      <c r="H407" s="65"/>
      <c r="AA407" s="36"/>
      <c r="AH407" s="48">
        <v>90000093</v>
      </c>
      <c r="AI407" s="86">
        <v>-481937</v>
      </c>
      <c r="AJ407" s="86">
        <v>-40164</v>
      </c>
      <c r="AK407" t="s">
        <v>876</v>
      </c>
      <c r="AN407" s="15"/>
      <c r="AO407" s="15"/>
    </row>
    <row r="408" spans="1:41" x14ac:dyDescent="0.2">
      <c r="A408" s="33"/>
      <c r="B408" s="37"/>
      <c r="C408" s="34"/>
      <c r="G408" s="65"/>
      <c r="H408" s="65"/>
      <c r="AA408" s="36"/>
      <c r="AH408" s="48">
        <v>90000103</v>
      </c>
      <c r="AI408" s="86">
        <v>-279731</v>
      </c>
      <c r="AJ408" s="86">
        <v>-23316</v>
      </c>
      <c r="AK408" t="s">
        <v>877</v>
      </c>
      <c r="AN408" s="15"/>
      <c r="AO408" s="15"/>
    </row>
    <row r="409" spans="1:41" x14ac:dyDescent="0.2">
      <c r="A409" s="33"/>
      <c r="B409" s="41"/>
      <c r="C409" s="33"/>
      <c r="G409" s="65"/>
      <c r="H409" s="65"/>
      <c r="AA409" s="36"/>
      <c r="AH409" s="48">
        <v>90000163</v>
      </c>
      <c r="AI409" s="86">
        <v>-522264</v>
      </c>
      <c r="AJ409" s="86">
        <v>-43525</v>
      </c>
      <c r="AK409" t="s">
        <v>878</v>
      </c>
      <c r="AN409" s="15"/>
      <c r="AO409" s="15"/>
    </row>
    <row r="410" spans="1:41" x14ac:dyDescent="0.2">
      <c r="A410" s="33"/>
      <c r="B410" s="41"/>
      <c r="C410" s="33"/>
      <c r="G410" s="65"/>
      <c r="H410" s="65"/>
      <c r="AA410" s="36"/>
      <c r="AH410" s="48">
        <v>90000183</v>
      </c>
      <c r="AI410" s="86">
        <v>22902</v>
      </c>
      <c r="AJ410" s="86">
        <v>1907</v>
      </c>
      <c r="AK410" t="s">
        <v>879</v>
      </c>
      <c r="AN410" s="15"/>
      <c r="AO410" s="15"/>
    </row>
    <row r="411" spans="1:41" x14ac:dyDescent="0.2">
      <c r="A411" s="33"/>
      <c r="B411" s="41"/>
      <c r="C411" s="33"/>
      <c r="G411" s="65"/>
      <c r="H411" s="65"/>
      <c r="AA411" s="36"/>
      <c r="AH411" s="48">
        <v>90000193</v>
      </c>
      <c r="AI411" s="86">
        <v>-987254</v>
      </c>
      <c r="AJ411" s="86">
        <v>-82272</v>
      </c>
      <c r="AK411" t="s">
        <v>880</v>
      </c>
      <c r="AN411" s="15"/>
      <c r="AO411" s="15"/>
    </row>
    <row r="412" spans="1:41" x14ac:dyDescent="0.2">
      <c r="A412" s="33"/>
      <c r="B412" s="41"/>
      <c r="C412" s="33"/>
      <c r="G412" s="65"/>
      <c r="H412" s="65"/>
      <c r="AA412" s="36"/>
      <c r="AH412" s="48">
        <v>90000463</v>
      </c>
      <c r="AI412" s="86">
        <v>-353510</v>
      </c>
      <c r="AJ412" s="86">
        <v>-29460</v>
      </c>
      <c r="AK412" t="s">
        <v>881</v>
      </c>
      <c r="AN412" s="15"/>
      <c r="AO412" s="15"/>
    </row>
    <row r="413" spans="1:41" x14ac:dyDescent="0.2">
      <c r="A413" s="33"/>
      <c r="B413" s="41"/>
      <c r="C413" s="33"/>
      <c r="G413" s="65"/>
      <c r="H413" s="65"/>
      <c r="AA413" s="36"/>
      <c r="AH413" s="48">
        <v>90000473</v>
      </c>
      <c r="AI413" s="86">
        <v>-69577</v>
      </c>
      <c r="AJ413" s="86">
        <v>-5799</v>
      </c>
      <c r="AK413" t="s">
        <v>882</v>
      </c>
      <c r="AN413" s="15"/>
      <c r="AO413" s="15"/>
    </row>
    <row r="414" spans="1:41" x14ac:dyDescent="0.2">
      <c r="A414" s="33"/>
      <c r="B414" s="41"/>
      <c r="C414" s="33"/>
      <c r="G414" s="65"/>
      <c r="H414" s="65"/>
      <c r="AA414" s="36"/>
      <c r="AH414" s="48">
        <v>90000493</v>
      </c>
      <c r="AI414" s="86">
        <v>7629602</v>
      </c>
      <c r="AJ414" s="86">
        <v>657819</v>
      </c>
      <c r="AK414" t="s">
        <v>883</v>
      </c>
      <c r="AN414" s="15"/>
      <c r="AO414" s="15"/>
    </row>
    <row r="415" spans="1:41" x14ac:dyDescent="0.2">
      <c r="A415" s="33"/>
      <c r="B415" s="41"/>
      <c r="C415" s="33"/>
      <c r="G415" s="65"/>
      <c r="H415" s="65"/>
      <c r="AA415" s="36"/>
      <c r="AH415" s="48">
        <v>90000513</v>
      </c>
      <c r="AI415" s="86">
        <v>-472897</v>
      </c>
      <c r="AJ415" s="86">
        <v>-39412</v>
      </c>
      <c r="AK415" t="s">
        <v>884</v>
      </c>
      <c r="AN415" s="15"/>
      <c r="AO415" s="15"/>
    </row>
    <row r="416" spans="1:41" x14ac:dyDescent="0.2">
      <c r="A416" s="33"/>
      <c r="B416" s="41"/>
      <c r="C416" s="33"/>
      <c r="G416" s="65"/>
      <c r="H416" s="65"/>
      <c r="AA416" s="36"/>
      <c r="AH416" s="48">
        <v>90000503</v>
      </c>
      <c r="AI416" s="86">
        <v>-1109278</v>
      </c>
      <c r="AJ416" s="86">
        <v>-92444</v>
      </c>
      <c r="AK416" t="s">
        <v>885</v>
      </c>
      <c r="AN416" s="15"/>
      <c r="AO416" s="15"/>
    </row>
    <row r="417" spans="1:41" x14ac:dyDescent="0.2">
      <c r="A417" s="33"/>
      <c r="B417" s="41"/>
      <c r="C417" s="33"/>
      <c r="G417" s="65"/>
      <c r="H417" s="65"/>
      <c r="AA417" s="36"/>
      <c r="AH417" s="48">
        <v>90000523</v>
      </c>
      <c r="AI417" s="86">
        <v>250153</v>
      </c>
      <c r="AJ417" s="86">
        <v>20844</v>
      </c>
      <c r="AK417" t="s">
        <v>886</v>
      </c>
      <c r="AN417" s="15"/>
      <c r="AO417" s="15"/>
    </row>
    <row r="418" spans="1:41" x14ac:dyDescent="0.2">
      <c r="A418" s="33"/>
      <c r="B418" s="41"/>
      <c r="C418" s="33"/>
      <c r="G418" s="65"/>
      <c r="H418" s="65"/>
      <c r="AA418" s="36"/>
      <c r="AH418" s="48">
        <v>90000613</v>
      </c>
      <c r="AI418" s="86">
        <v>2616359</v>
      </c>
      <c r="AJ418" s="86">
        <v>218026</v>
      </c>
      <c r="AK418" t="s">
        <v>887</v>
      </c>
      <c r="AN418" s="15"/>
      <c r="AO418" s="15"/>
    </row>
    <row r="419" spans="1:41" x14ac:dyDescent="0.2">
      <c r="A419" s="33"/>
      <c r="B419" s="42"/>
      <c r="C419" s="33"/>
      <c r="G419" s="65"/>
      <c r="H419" s="65"/>
      <c r="AA419" s="36"/>
      <c r="AH419" s="48">
        <v>90000693</v>
      </c>
      <c r="AI419" s="86">
        <v>683940</v>
      </c>
      <c r="AJ419" s="86">
        <v>56991</v>
      </c>
      <c r="AK419" t="s">
        <v>888</v>
      </c>
      <c r="AN419" s="15"/>
      <c r="AO419" s="15"/>
    </row>
    <row r="420" spans="1:41" x14ac:dyDescent="0.2">
      <c r="A420" s="33"/>
      <c r="B420" s="42"/>
      <c r="C420" s="33"/>
      <c r="G420" s="65"/>
      <c r="H420" s="65"/>
      <c r="AA420" s="36"/>
      <c r="AH420" s="48">
        <v>90000713</v>
      </c>
      <c r="AI420" s="86">
        <v>801070</v>
      </c>
      <c r="AJ420" s="86">
        <v>66752</v>
      </c>
      <c r="AK420" t="s">
        <v>889</v>
      </c>
      <c r="AN420" s="15"/>
      <c r="AO420" s="15"/>
    </row>
    <row r="421" spans="1:41" x14ac:dyDescent="0.2">
      <c r="AA421" s="36"/>
      <c r="AH421" s="48">
        <v>90000723</v>
      </c>
      <c r="AI421" s="86">
        <v>-244162</v>
      </c>
      <c r="AJ421" s="86">
        <v>-20348</v>
      </c>
      <c r="AK421" t="s">
        <v>890</v>
      </c>
      <c r="AN421" s="15"/>
      <c r="AO421" s="15"/>
    </row>
    <row r="422" spans="1:41" x14ac:dyDescent="0.2">
      <c r="AA422" s="36"/>
      <c r="AH422" s="48">
        <v>90000743</v>
      </c>
      <c r="AI422" s="86">
        <v>-288847</v>
      </c>
      <c r="AJ422" s="86">
        <v>-24071</v>
      </c>
      <c r="AK422" t="s">
        <v>891</v>
      </c>
      <c r="AN422" s="15"/>
      <c r="AO422" s="15"/>
    </row>
    <row r="423" spans="1:41" x14ac:dyDescent="0.2">
      <c r="AA423" s="36"/>
      <c r="AH423" s="48">
        <v>90000753</v>
      </c>
      <c r="AI423" s="86">
        <v>-1622547</v>
      </c>
      <c r="AJ423" s="86">
        <v>-135215</v>
      </c>
      <c r="AK423" t="s">
        <v>892</v>
      </c>
      <c r="AN423" s="15"/>
      <c r="AO423" s="15"/>
    </row>
    <row r="424" spans="1:41" x14ac:dyDescent="0.2">
      <c r="AH424" s="48">
        <v>90000783</v>
      </c>
      <c r="AI424" s="86">
        <v>-111844</v>
      </c>
      <c r="AJ424" s="86">
        <v>-9324</v>
      </c>
      <c r="AK424" t="s">
        <v>893</v>
      </c>
      <c r="AN424" s="15"/>
      <c r="AO424" s="15"/>
    </row>
    <row r="425" spans="1:41" x14ac:dyDescent="0.2">
      <c r="AH425" s="48">
        <v>90000773</v>
      </c>
      <c r="AI425" s="86">
        <v>352696</v>
      </c>
      <c r="AJ425" s="86">
        <v>29388</v>
      </c>
      <c r="AK425" t="s">
        <v>894</v>
      </c>
      <c r="AN425" s="15"/>
      <c r="AO425" s="15"/>
    </row>
    <row r="426" spans="1:41" x14ac:dyDescent="0.2">
      <c r="AH426" s="48">
        <v>90000793</v>
      </c>
      <c r="AI426" s="86">
        <v>-90224</v>
      </c>
      <c r="AJ426" s="86">
        <v>-7522</v>
      </c>
      <c r="AK426" t="s">
        <v>895</v>
      </c>
      <c r="AN426" s="15"/>
      <c r="AO426" s="15"/>
    </row>
    <row r="427" spans="1:41" x14ac:dyDescent="0.2">
      <c r="AH427" s="48">
        <v>90000813</v>
      </c>
      <c r="AI427" s="86">
        <v>-723321</v>
      </c>
      <c r="AJ427" s="86">
        <v>-60278</v>
      </c>
      <c r="AK427" t="s">
        <v>896</v>
      </c>
      <c r="AN427" s="15"/>
      <c r="AO427" s="15"/>
    </row>
    <row r="428" spans="1:41" x14ac:dyDescent="0.2">
      <c r="AH428" s="48">
        <v>90000823</v>
      </c>
      <c r="AI428" s="86">
        <v>-2034140</v>
      </c>
      <c r="AJ428" s="86">
        <v>-169514</v>
      </c>
      <c r="AK428" t="s">
        <v>897</v>
      </c>
      <c r="AN428" s="15"/>
      <c r="AO428" s="15"/>
    </row>
    <row r="429" spans="1:41" x14ac:dyDescent="0.2">
      <c r="AH429" s="48">
        <v>90000863</v>
      </c>
      <c r="AI429" s="86">
        <v>-1124940</v>
      </c>
      <c r="AJ429" s="86">
        <v>-93748</v>
      </c>
      <c r="AK429" t="s">
        <v>898</v>
      </c>
      <c r="AN429" s="15"/>
      <c r="AO429" s="15"/>
    </row>
    <row r="430" spans="1:41" x14ac:dyDescent="0.2">
      <c r="AH430" s="48">
        <v>90001113</v>
      </c>
      <c r="AI430" s="86">
        <v>-2282506</v>
      </c>
      <c r="AJ430" s="86">
        <v>-190213</v>
      </c>
      <c r="AK430" t="s">
        <v>899</v>
      </c>
      <c r="AN430" s="15"/>
      <c r="AO430" s="15"/>
    </row>
    <row r="431" spans="1:41" x14ac:dyDescent="0.2">
      <c r="AH431" s="48">
        <v>90000903</v>
      </c>
      <c r="AI431" s="86">
        <v>-377625</v>
      </c>
      <c r="AJ431" s="86">
        <v>-31471</v>
      </c>
      <c r="AK431" t="s">
        <v>900</v>
      </c>
      <c r="AN431" s="15"/>
      <c r="AO431" s="15"/>
    </row>
    <row r="432" spans="1:41" x14ac:dyDescent="0.2">
      <c r="AH432" s="48">
        <v>90000913</v>
      </c>
      <c r="AI432" s="86">
        <v>55938847</v>
      </c>
      <c r="AJ432" s="86">
        <v>4694595</v>
      </c>
      <c r="AK432" t="s">
        <v>901</v>
      </c>
      <c r="AN432" s="15"/>
      <c r="AO432" s="15"/>
    </row>
    <row r="433" spans="34:41" x14ac:dyDescent="0.2">
      <c r="AH433" s="48">
        <v>90000973</v>
      </c>
      <c r="AI433" s="86">
        <v>-539473</v>
      </c>
      <c r="AJ433" s="86">
        <v>-44956</v>
      </c>
      <c r="AK433" t="s">
        <v>902</v>
      </c>
      <c r="AN433" s="15"/>
      <c r="AO433" s="15"/>
    </row>
    <row r="434" spans="34:41" x14ac:dyDescent="0.2">
      <c r="AH434" s="48">
        <v>90000983</v>
      </c>
      <c r="AI434" s="86">
        <v>-5195002</v>
      </c>
      <c r="AJ434" s="86">
        <v>-432921</v>
      </c>
      <c r="AK434" t="s">
        <v>903</v>
      </c>
      <c r="AN434" s="15"/>
      <c r="AO434" s="15"/>
    </row>
    <row r="435" spans="34:41" x14ac:dyDescent="0.2">
      <c r="AH435" s="48">
        <v>90001023</v>
      </c>
      <c r="AI435" s="86">
        <v>1074556</v>
      </c>
      <c r="AJ435" s="86">
        <v>89542</v>
      </c>
      <c r="AK435" t="s">
        <v>904</v>
      </c>
      <c r="AN435" s="15"/>
      <c r="AO435" s="15"/>
    </row>
    <row r="436" spans="34:41" x14ac:dyDescent="0.2">
      <c r="AH436" s="48">
        <v>90001033</v>
      </c>
      <c r="AI436" s="86">
        <v>-547163</v>
      </c>
      <c r="AJ436" s="86">
        <v>-45599</v>
      </c>
      <c r="AK436" t="s">
        <v>905</v>
      </c>
      <c r="AN436" s="15"/>
      <c r="AO436" s="15"/>
    </row>
    <row r="437" spans="34:41" x14ac:dyDescent="0.2">
      <c r="AH437" s="48">
        <v>90001053</v>
      </c>
      <c r="AI437" s="86">
        <v>-485611</v>
      </c>
      <c r="AJ437" s="86">
        <v>-40471</v>
      </c>
      <c r="AK437" t="s">
        <v>906</v>
      </c>
      <c r="AN437" s="15"/>
      <c r="AO437" s="15"/>
    </row>
    <row r="438" spans="34:41" x14ac:dyDescent="0.2">
      <c r="AH438" s="48">
        <v>90001063</v>
      </c>
      <c r="AI438" s="86">
        <v>-438732</v>
      </c>
      <c r="AJ438" s="86">
        <v>-36567</v>
      </c>
      <c r="AK438" t="s">
        <v>907</v>
      </c>
      <c r="AN438" s="15"/>
      <c r="AO438" s="15"/>
    </row>
    <row r="439" spans="34:41" x14ac:dyDescent="0.2">
      <c r="AH439" s="48">
        <v>90001083</v>
      </c>
      <c r="AI439" s="86">
        <v>-1268321</v>
      </c>
      <c r="AJ439" s="86">
        <v>-105696</v>
      </c>
      <c r="AK439" t="s">
        <v>908</v>
      </c>
      <c r="AN439" s="15"/>
      <c r="AO439" s="15"/>
    </row>
    <row r="440" spans="34:41" x14ac:dyDescent="0.2">
      <c r="AH440" s="48">
        <v>90001093</v>
      </c>
      <c r="AI440" s="86">
        <v>-12751843</v>
      </c>
      <c r="AJ440" s="86">
        <v>-1062659</v>
      </c>
      <c r="AK440" t="s">
        <v>909</v>
      </c>
      <c r="AN440" s="15"/>
      <c r="AO440" s="15"/>
    </row>
    <row r="441" spans="34:41" x14ac:dyDescent="0.2">
      <c r="AH441" s="48">
        <v>90001393</v>
      </c>
      <c r="AI441" s="86">
        <v>116217</v>
      </c>
      <c r="AJ441" s="86">
        <v>9682</v>
      </c>
      <c r="AK441" t="s">
        <v>910</v>
      </c>
      <c r="AN441" s="15"/>
      <c r="AO441" s="15"/>
    </row>
    <row r="442" spans="34:41" x14ac:dyDescent="0.2">
      <c r="AH442" s="48">
        <v>90001403</v>
      </c>
      <c r="AI442" s="86">
        <v>-1016332</v>
      </c>
      <c r="AJ442" s="86">
        <v>-84699</v>
      </c>
      <c r="AK442" t="s">
        <v>911</v>
      </c>
      <c r="AN442" s="15"/>
      <c r="AO442" s="15"/>
    </row>
    <row r="443" spans="34:41" x14ac:dyDescent="0.2">
      <c r="AH443" s="48">
        <v>90001423</v>
      </c>
      <c r="AI443" s="86">
        <v>-642496</v>
      </c>
      <c r="AJ443" s="86">
        <v>-53546</v>
      </c>
      <c r="AK443" t="s">
        <v>912</v>
      </c>
      <c r="AN443" s="15"/>
      <c r="AO443" s="15"/>
    </row>
    <row r="444" spans="34:41" x14ac:dyDescent="0.2">
      <c r="AH444" s="48">
        <v>90001433</v>
      </c>
      <c r="AI444" s="86">
        <v>-875471</v>
      </c>
      <c r="AJ444" s="86">
        <v>-72959</v>
      </c>
      <c r="AK444" t="s">
        <v>913</v>
      </c>
      <c r="AN444" s="15"/>
      <c r="AO444" s="15"/>
    </row>
    <row r="445" spans="34:41" x14ac:dyDescent="0.2">
      <c r="AH445" s="48">
        <v>90001453</v>
      </c>
      <c r="AI445" s="86">
        <v>-418180</v>
      </c>
      <c r="AJ445" s="86">
        <v>-34853</v>
      </c>
      <c r="AK445" t="s">
        <v>914</v>
      </c>
      <c r="AN445" s="15"/>
      <c r="AO445" s="15"/>
    </row>
    <row r="446" spans="34:41" x14ac:dyDescent="0.2">
      <c r="AH446" s="48">
        <v>90001463</v>
      </c>
      <c r="AI446" s="86">
        <v>-257617</v>
      </c>
      <c r="AJ446" s="86">
        <v>-21470</v>
      </c>
      <c r="AK446" t="s">
        <v>915</v>
      </c>
      <c r="AN446" s="15"/>
      <c r="AO446" s="15"/>
    </row>
    <row r="447" spans="34:41" x14ac:dyDescent="0.2">
      <c r="AH447" s="48">
        <v>90001533</v>
      </c>
      <c r="AI447" s="86">
        <v>418539</v>
      </c>
      <c r="AJ447" s="86">
        <v>34871</v>
      </c>
      <c r="AK447" t="s">
        <v>916</v>
      </c>
      <c r="AN447" s="15"/>
      <c r="AO447" s="15"/>
    </row>
    <row r="448" spans="34:41" x14ac:dyDescent="0.2">
      <c r="AH448" s="48">
        <v>90001483</v>
      </c>
      <c r="AI448" s="86">
        <v>-608655</v>
      </c>
      <c r="AJ448" s="86">
        <v>-50724</v>
      </c>
      <c r="AK448" t="s">
        <v>917</v>
      </c>
      <c r="AN448" s="15"/>
      <c r="AO448" s="15"/>
    </row>
    <row r="449" spans="34:41" x14ac:dyDescent="0.2">
      <c r="AH449" s="48">
        <v>90001493</v>
      </c>
      <c r="AI449" s="86">
        <v>-1394438</v>
      </c>
      <c r="AJ449" s="86">
        <v>-116204</v>
      </c>
      <c r="AK449" t="s">
        <v>918</v>
      </c>
      <c r="AN449" s="15"/>
      <c r="AO449" s="15"/>
    </row>
    <row r="450" spans="34:41" x14ac:dyDescent="0.2">
      <c r="AH450" s="48">
        <v>90001513</v>
      </c>
      <c r="AI450" s="86">
        <v>-426855</v>
      </c>
      <c r="AJ450" s="86">
        <v>-35573</v>
      </c>
      <c r="AK450" t="s">
        <v>919</v>
      </c>
      <c r="AN450" s="15"/>
      <c r="AO450" s="15"/>
    </row>
    <row r="451" spans="34:41" x14ac:dyDescent="0.2">
      <c r="AH451" s="48">
        <v>90001523</v>
      </c>
      <c r="AI451" s="86">
        <v>241944</v>
      </c>
      <c r="AJ451" s="86">
        <v>20160</v>
      </c>
      <c r="AK451" t="s">
        <v>920</v>
      </c>
      <c r="AN451" s="15"/>
      <c r="AO451" s="15"/>
    </row>
    <row r="452" spans="34:41" x14ac:dyDescent="0.2">
      <c r="AH452" s="48">
        <v>90005983</v>
      </c>
      <c r="AI452" s="86">
        <v>3744515</v>
      </c>
      <c r="AJ452" s="86">
        <v>312036</v>
      </c>
      <c r="AK452" t="s">
        <v>921</v>
      </c>
      <c r="AN452" s="15"/>
      <c r="AO452" s="15"/>
    </row>
    <row r="453" spans="34:41" x14ac:dyDescent="0.2">
      <c r="AH453" s="48">
        <v>90001653</v>
      </c>
      <c r="AI453" s="86">
        <v>-1878758</v>
      </c>
      <c r="AJ453" s="86">
        <v>-156566</v>
      </c>
      <c r="AK453" t="s">
        <v>922</v>
      </c>
      <c r="AN453" s="15"/>
      <c r="AO453" s="15"/>
    </row>
    <row r="454" spans="34:41" x14ac:dyDescent="0.2">
      <c r="AH454" s="48">
        <v>90001673</v>
      </c>
      <c r="AI454" s="86">
        <v>2501151</v>
      </c>
      <c r="AJ454" s="86">
        <v>208418</v>
      </c>
      <c r="AK454" t="s">
        <v>923</v>
      </c>
      <c r="AN454" s="15"/>
      <c r="AO454" s="15"/>
    </row>
    <row r="455" spans="34:41" x14ac:dyDescent="0.2">
      <c r="AH455" s="48">
        <v>90001693</v>
      </c>
      <c r="AI455" s="86">
        <v>-1211760</v>
      </c>
      <c r="AJ455" s="86">
        <v>-100982</v>
      </c>
      <c r="AK455" t="s">
        <v>924</v>
      </c>
      <c r="AN455" s="15"/>
      <c r="AO455" s="15"/>
    </row>
    <row r="456" spans="34:41" x14ac:dyDescent="0.2">
      <c r="AH456" s="48">
        <v>90001713</v>
      </c>
      <c r="AI456" s="86">
        <v>271505</v>
      </c>
      <c r="AJ456" s="86">
        <v>22622</v>
      </c>
      <c r="AK456" t="s">
        <v>925</v>
      </c>
      <c r="AN456" s="15"/>
      <c r="AO456" s="15"/>
    </row>
    <row r="457" spans="34:41" x14ac:dyDescent="0.2">
      <c r="AH457" s="48">
        <v>90001723</v>
      </c>
      <c r="AI457" s="86">
        <v>959031</v>
      </c>
      <c r="AJ457" s="86">
        <v>79917</v>
      </c>
      <c r="AK457" t="s">
        <v>926</v>
      </c>
      <c r="AN457" s="15"/>
      <c r="AO457" s="15"/>
    </row>
    <row r="458" spans="34:41" x14ac:dyDescent="0.2">
      <c r="AH458" s="48">
        <v>90001763</v>
      </c>
      <c r="AI458" s="86">
        <v>123803</v>
      </c>
      <c r="AJ458" s="86">
        <v>10313</v>
      </c>
      <c r="AK458" t="s">
        <v>927</v>
      </c>
      <c r="AN458" s="15"/>
      <c r="AO458" s="15"/>
    </row>
    <row r="459" spans="34:41" x14ac:dyDescent="0.2">
      <c r="AH459" s="48">
        <v>90001773</v>
      </c>
      <c r="AI459" s="86">
        <v>-490119</v>
      </c>
      <c r="AJ459" s="86">
        <v>-40843</v>
      </c>
      <c r="AK459" t="s">
        <v>928</v>
      </c>
      <c r="AN459" s="15"/>
      <c r="AO459" s="15"/>
    </row>
    <row r="460" spans="34:41" x14ac:dyDescent="0.2">
      <c r="AH460" s="48">
        <v>90001783</v>
      </c>
      <c r="AI460" s="86">
        <v>-558427</v>
      </c>
      <c r="AJ460" s="86">
        <v>-46539</v>
      </c>
      <c r="AK460" t="s">
        <v>929</v>
      </c>
      <c r="AN460" s="15"/>
      <c r="AO460" s="15"/>
    </row>
    <row r="461" spans="34:41" x14ac:dyDescent="0.2">
      <c r="AH461" s="48">
        <v>90001793</v>
      </c>
      <c r="AI461" s="86">
        <v>-23428424</v>
      </c>
      <c r="AJ461" s="86">
        <v>-1952376</v>
      </c>
      <c r="AK461" t="s">
        <v>930</v>
      </c>
      <c r="AN461" s="15"/>
      <c r="AO461" s="15"/>
    </row>
    <row r="462" spans="34:41" x14ac:dyDescent="0.2">
      <c r="AH462" s="48">
        <v>90001813</v>
      </c>
      <c r="AI462" s="86">
        <v>-387180</v>
      </c>
      <c r="AJ462" s="86">
        <v>-32266</v>
      </c>
      <c r="AK462" t="s">
        <v>931</v>
      </c>
      <c r="AN462" s="15"/>
      <c r="AO462" s="15"/>
    </row>
    <row r="463" spans="34:41" x14ac:dyDescent="0.2">
      <c r="AH463" s="48">
        <v>90001823</v>
      </c>
      <c r="AI463" s="86">
        <v>-1366107</v>
      </c>
      <c r="AJ463" s="86">
        <v>-113847</v>
      </c>
      <c r="AK463" t="s">
        <v>932</v>
      </c>
      <c r="AN463" s="15"/>
      <c r="AO463" s="15"/>
    </row>
    <row r="464" spans="34:41" x14ac:dyDescent="0.2">
      <c r="AH464" s="48">
        <v>90001863</v>
      </c>
      <c r="AI464" s="86">
        <v>2290989</v>
      </c>
      <c r="AJ464" s="86">
        <v>190912</v>
      </c>
      <c r="AK464" t="s">
        <v>933</v>
      </c>
      <c r="AN464" s="15"/>
      <c r="AO464" s="15"/>
    </row>
    <row r="465" spans="34:41" x14ac:dyDescent="0.2">
      <c r="AH465" s="48">
        <v>90002023</v>
      </c>
      <c r="AI465" s="86">
        <v>-3858928</v>
      </c>
      <c r="AJ465" s="86">
        <v>-321580</v>
      </c>
      <c r="AK465" t="s">
        <v>934</v>
      </c>
      <c r="AN465" s="15"/>
      <c r="AO465" s="15"/>
    </row>
    <row r="466" spans="34:41" x14ac:dyDescent="0.2">
      <c r="AH466" s="48">
        <v>90002043</v>
      </c>
      <c r="AI466" s="86">
        <v>-642976</v>
      </c>
      <c r="AJ466" s="86">
        <v>-53581</v>
      </c>
      <c r="AK466" t="s">
        <v>935</v>
      </c>
      <c r="AN466" s="15"/>
      <c r="AO466" s="15"/>
    </row>
    <row r="467" spans="34:41" x14ac:dyDescent="0.2">
      <c r="AH467" s="48">
        <v>90002053</v>
      </c>
      <c r="AI467" s="86">
        <v>30871096</v>
      </c>
      <c r="AJ467" s="86">
        <v>2572583</v>
      </c>
      <c r="AK467" t="s">
        <v>936</v>
      </c>
      <c r="AN467" s="15"/>
      <c r="AO467" s="15"/>
    </row>
    <row r="468" spans="34:41" x14ac:dyDescent="0.2">
      <c r="AH468" s="48">
        <v>90002083</v>
      </c>
      <c r="AI468" s="86">
        <v>-212410</v>
      </c>
      <c r="AJ468" s="86">
        <v>-17705</v>
      </c>
      <c r="AK468" t="s">
        <v>937</v>
      </c>
      <c r="AN468" s="15"/>
      <c r="AO468" s="15"/>
    </row>
    <row r="469" spans="34:41" x14ac:dyDescent="0.2">
      <c r="AH469" s="48">
        <v>90002113</v>
      </c>
      <c r="AI469" s="86">
        <v>-4087185</v>
      </c>
      <c r="AJ469" s="86">
        <v>-340601</v>
      </c>
      <c r="AK469" t="s">
        <v>938</v>
      </c>
      <c r="AN469" s="15"/>
      <c r="AO469" s="15"/>
    </row>
    <row r="470" spans="34:41" x14ac:dyDescent="0.2">
      <c r="AH470" s="48">
        <v>90002133</v>
      </c>
      <c r="AI470" s="86">
        <v>-273334</v>
      </c>
      <c r="AJ470" s="86">
        <v>-22780</v>
      </c>
      <c r="AK470" t="s">
        <v>939</v>
      </c>
      <c r="AN470" s="15"/>
      <c r="AO470" s="15"/>
    </row>
    <row r="471" spans="34:41" x14ac:dyDescent="0.2">
      <c r="AH471" s="48">
        <v>90002143</v>
      </c>
      <c r="AI471" s="86">
        <v>936794</v>
      </c>
      <c r="AJ471" s="86">
        <v>78062</v>
      </c>
      <c r="AK471" t="s">
        <v>940</v>
      </c>
      <c r="AN471" s="15"/>
      <c r="AO471" s="15"/>
    </row>
    <row r="472" spans="34:41" x14ac:dyDescent="0.2">
      <c r="AH472" s="48">
        <v>90002163</v>
      </c>
      <c r="AI472" s="86">
        <v>-242943</v>
      </c>
      <c r="AJ472" s="86">
        <v>-20246</v>
      </c>
      <c r="AK472" t="s">
        <v>941</v>
      </c>
      <c r="AN472" s="15"/>
      <c r="AO472" s="15"/>
    </row>
    <row r="473" spans="34:41" x14ac:dyDescent="0.2">
      <c r="AH473" s="48">
        <v>90002173</v>
      </c>
      <c r="AI473" s="86">
        <v>195283</v>
      </c>
      <c r="AJ473" s="86">
        <v>16270</v>
      </c>
      <c r="AK473" t="s">
        <v>942</v>
      </c>
      <c r="AN473" s="15"/>
      <c r="AO473" s="15"/>
    </row>
    <row r="474" spans="34:41" x14ac:dyDescent="0.2">
      <c r="AH474" s="48">
        <v>90002183</v>
      </c>
      <c r="AI474" s="86">
        <v>-254658</v>
      </c>
      <c r="AJ474" s="86">
        <v>-21223</v>
      </c>
      <c r="AK474" t="s">
        <v>943</v>
      </c>
      <c r="AN474" s="15"/>
      <c r="AO474" s="15"/>
    </row>
    <row r="475" spans="34:41" x14ac:dyDescent="0.2">
      <c r="AH475" s="48">
        <v>90002243</v>
      </c>
      <c r="AI475" s="86">
        <v>-427083</v>
      </c>
      <c r="AJ475" s="86">
        <v>-35593</v>
      </c>
      <c r="AK475" t="s">
        <v>944</v>
      </c>
      <c r="AN475" s="15"/>
      <c r="AO475" s="15"/>
    </row>
    <row r="476" spans="34:41" x14ac:dyDescent="0.2">
      <c r="AH476" s="48">
        <v>90002263</v>
      </c>
      <c r="AI476" s="86">
        <v>-29723</v>
      </c>
      <c r="AJ476" s="86">
        <v>-2480</v>
      </c>
      <c r="AK476" t="s">
        <v>945</v>
      </c>
      <c r="AN476" s="15"/>
      <c r="AO476" s="15"/>
    </row>
    <row r="477" spans="34:41" x14ac:dyDescent="0.2">
      <c r="AH477" s="48">
        <v>90002303</v>
      </c>
      <c r="AI477" s="86">
        <v>-399188</v>
      </c>
      <c r="AJ477" s="86">
        <v>-33267</v>
      </c>
      <c r="AK477" t="s">
        <v>946</v>
      </c>
      <c r="AN477" s="15"/>
      <c r="AO477" s="15"/>
    </row>
    <row r="478" spans="34:41" x14ac:dyDescent="0.2">
      <c r="AH478" s="48">
        <v>90002313</v>
      </c>
      <c r="AI478" s="86">
        <v>-14318</v>
      </c>
      <c r="AJ478" s="86">
        <v>-1197</v>
      </c>
      <c r="AK478" t="s">
        <v>947</v>
      </c>
      <c r="AN478" s="15"/>
      <c r="AO478" s="15"/>
    </row>
    <row r="479" spans="34:41" x14ac:dyDescent="0.2">
      <c r="AH479" s="48">
        <v>90002323</v>
      </c>
      <c r="AI479" s="86">
        <v>-286238</v>
      </c>
      <c r="AJ479" s="86">
        <v>-23857</v>
      </c>
      <c r="AK479" t="s">
        <v>948</v>
      </c>
      <c r="AN479" s="15"/>
      <c r="AO479" s="15"/>
    </row>
    <row r="480" spans="34:41" x14ac:dyDescent="0.2">
      <c r="AH480" s="48">
        <v>90002333</v>
      </c>
      <c r="AI480" s="86">
        <v>195952</v>
      </c>
      <c r="AJ480" s="86">
        <v>16326</v>
      </c>
      <c r="AK480" t="s">
        <v>949</v>
      </c>
      <c r="AN480" s="15"/>
      <c r="AO480" s="15"/>
    </row>
    <row r="481" spans="34:41" x14ac:dyDescent="0.2">
      <c r="AH481" s="48">
        <v>90002353</v>
      </c>
      <c r="AI481" s="86">
        <v>3430041</v>
      </c>
      <c r="AJ481" s="86">
        <v>285834</v>
      </c>
      <c r="AK481" t="s">
        <v>950</v>
      </c>
      <c r="AN481" s="15"/>
      <c r="AO481" s="15"/>
    </row>
    <row r="482" spans="34:41" x14ac:dyDescent="0.2">
      <c r="AH482" s="48">
        <v>90002363</v>
      </c>
      <c r="AI482" s="86">
        <v>1082617</v>
      </c>
      <c r="AJ482" s="86">
        <v>101226</v>
      </c>
      <c r="AK482" t="s">
        <v>951</v>
      </c>
      <c r="AN482" s="15"/>
      <c r="AO482" s="15"/>
    </row>
    <row r="483" spans="34:41" x14ac:dyDescent="0.2">
      <c r="AH483" s="48">
        <v>90002393</v>
      </c>
      <c r="AI483" s="86">
        <v>-475325</v>
      </c>
      <c r="AJ483" s="86">
        <v>-39611</v>
      </c>
      <c r="AK483" t="s">
        <v>952</v>
      </c>
      <c r="AN483" s="15"/>
      <c r="AO483" s="15"/>
    </row>
    <row r="484" spans="34:41" x14ac:dyDescent="0.2">
      <c r="AH484" s="48">
        <v>90003203</v>
      </c>
      <c r="AI484" s="86">
        <v>325589</v>
      </c>
      <c r="AJ484" s="86">
        <v>27128</v>
      </c>
      <c r="AK484" t="s">
        <v>953</v>
      </c>
      <c r="AN484" s="15"/>
      <c r="AO484" s="15"/>
    </row>
    <row r="485" spans="34:41" x14ac:dyDescent="0.2">
      <c r="AH485" s="48">
        <v>90002403</v>
      </c>
      <c r="AI485" s="86">
        <v>1636034</v>
      </c>
      <c r="AJ485" s="86">
        <v>136331</v>
      </c>
      <c r="AK485" t="s">
        <v>954</v>
      </c>
      <c r="AN485" s="15"/>
      <c r="AO485" s="15"/>
    </row>
    <row r="486" spans="34:41" x14ac:dyDescent="0.2">
      <c r="AH486" s="48">
        <v>90002413</v>
      </c>
      <c r="AI486" s="86">
        <v>-368225</v>
      </c>
      <c r="AJ486" s="86">
        <v>-30687</v>
      </c>
      <c r="AK486" t="s">
        <v>955</v>
      </c>
      <c r="AN486" s="15"/>
      <c r="AO486" s="15"/>
    </row>
    <row r="487" spans="34:41" x14ac:dyDescent="0.2">
      <c r="AH487" s="48">
        <v>90003223</v>
      </c>
      <c r="AI487" s="86">
        <v>-407036</v>
      </c>
      <c r="AJ487" s="86">
        <v>-33924</v>
      </c>
      <c r="AK487" t="s">
        <v>956</v>
      </c>
      <c r="AN487" s="15"/>
      <c r="AO487" s="15"/>
    </row>
    <row r="488" spans="34:41" x14ac:dyDescent="0.2">
      <c r="AH488" s="48">
        <v>90002443</v>
      </c>
      <c r="AI488" s="86">
        <v>337030</v>
      </c>
      <c r="AJ488" s="86">
        <v>28082</v>
      </c>
      <c r="AK488" t="s">
        <v>957</v>
      </c>
      <c r="AN488" s="15"/>
      <c r="AO488" s="15"/>
    </row>
    <row r="489" spans="34:41" x14ac:dyDescent="0.2">
      <c r="AH489" s="48">
        <v>90002453</v>
      </c>
      <c r="AI489" s="86">
        <v>-3219324</v>
      </c>
      <c r="AJ489" s="86">
        <v>-268280</v>
      </c>
      <c r="AK489" t="s">
        <v>958</v>
      </c>
      <c r="AN489" s="15"/>
      <c r="AO489" s="15"/>
    </row>
    <row r="490" spans="34:41" x14ac:dyDescent="0.2">
      <c r="AH490" s="48">
        <v>90002493</v>
      </c>
      <c r="AI490" s="86">
        <v>500035</v>
      </c>
      <c r="AJ490" s="86">
        <v>41665</v>
      </c>
      <c r="AK490" t="s">
        <v>959</v>
      </c>
      <c r="AN490" s="15"/>
      <c r="AO490" s="15"/>
    </row>
    <row r="491" spans="34:41" x14ac:dyDescent="0.2">
      <c r="AH491" s="48">
        <v>90002503</v>
      </c>
      <c r="AI491" s="86">
        <v>-387834</v>
      </c>
      <c r="AJ491" s="86">
        <v>-32321</v>
      </c>
      <c r="AK491" t="s">
        <v>960</v>
      </c>
      <c r="AN491" s="15"/>
      <c r="AO491" s="15"/>
    </row>
    <row r="492" spans="34:41" x14ac:dyDescent="0.2">
      <c r="AH492" s="48">
        <v>90002563</v>
      </c>
      <c r="AI492" s="86">
        <v>556306</v>
      </c>
      <c r="AJ492" s="86">
        <v>46358</v>
      </c>
      <c r="AK492" t="s">
        <v>961</v>
      </c>
      <c r="AN492" s="15"/>
      <c r="AO492" s="15"/>
    </row>
    <row r="493" spans="34:41" x14ac:dyDescent="0.2">
      <c r="AH493" s="48">
        <v>90002573</v>
      </c>
      <c r="AI493" s="86">
        <v>-2287024</v>
      </c>
      <c r="AJ493" s="86">
        <v>-190590</v>
      </c>
      <c r="AK493" t="s">
        <v>962</v>
      </c>
      <c r="AN493" s="15"/>
      <c r="AO493" s="15"/>
    </row>
    <row r="494" spans="34:41" x14ac:dyDescent="0.2">
      <c r="AH494" s="48">
        <v>90002603</v>
      </c>
      <c r="AI494" s="86">
        <v>244155</v>
      </c>
      <c r="AJ494" s="86">
        <v>20342</v>
      </c>
      <c r="AK494" t="s">
        <v>963</v>
      </c>
      <c r="AN494" s="15"/>
      <c r="AO494" s="15"/>
    </row>
    <row r="495" spans="34:41" x14ac:dyDescent="0.2">
      <c r="AH495" s="48">
        <v>90002613</v>
      </c>
      <c r="AI495" s="86">
        <v>357571</v>
      </c>
      <c r="AJ495" s="86">
        <v>29795</v>
      </c>
      <c r="AK495" t="s">
        <v>964</v>
      </c>
      <c r="AN495" s="15"/>
      <c r="AO495" s="15"/>
    </row>
    <row r="496" spans="34:41" x14ac:dyDescent="0.2">
      <c r="AH496" s="48">
        <v>90002633</v>
      </c>
      <c r="AI496" s="86">
        <v>-363483</v>
      </c>
      <c r="AJ496" s="86">
        <v>-30293</v>
      </c>
      <c r="AK496" t="s">
        <v>965</v>
      </c>
      <c r="AN496" s="15"/>
      <c r="AO496" s="15"/>
    </row>
    <row r="497" spans="34:41" x14ac:dyDescent="0.2">
      <c r="AH497" s="48">
        <v>90002653</v>
      </c>
      <c r="AI497" s="86">
        <v>-272240</v>
      </c>
      <c r="AJ497" s="86">
        <v>-22686</v>
      </c>
      <c r="AK497" t="s">
        <v>966</v>
      </c>
      <c r="AN497" s="15"/>
      <c r="AO497" s="15"/>
    </row>
    <row r="498" spans="34:41" x14ac:dyDescent="0.2">
      <c r="AH498" s="48">
        <v>90002713</v>
      </c>
      <c r="AI498" s="86">
        <v>-248677</v>
      </c>
      <c r="AJ498" s="86">
        <v>-20727</v>
      </c>
      <c r="AK498" t="s">
        <v>967</v>
      </c>
      <c r="AN498" s="15"/>
      <c r="AO498" s="15"/>
    </row>
    <row r="499" spans="34:41" x14ac:dyDescent="0.2">
      <c r="AH499" s="48">
        <v>90002723</v>
      </c>
      <c r="AI499" s="86">
        <v>790147</v>
      </c>
      <c r="AJ499" s="86">
        <v>65840</v>
      </c>
      <c r="AK499" t="s">
        <v>968</v>
      </c>
      <c r="AN499" s="15"/>
      <c r="AO499" s="15"/>
    </row>
    <row r="500" spans="34:41" x14ac:dyDescent="0.2">
      <c r="AH500" s="48">
        <v>90002733</v>
      </c>
      <c r="AI500" s="86">
        <v>-193321</v>
      </c>
      <c r="AJ500" s="86">
        <v>-16111</v>
      </c>
      <c r="AK500" t="s">
        <v>969</v>
      </c>
      <c r="AN500" s="15"/>
      <c r="AO500" s="15"/>
    </row>
    <row r="501" spans="34:41" x14ac:dyDescent="0.2">
      <c r="AH501" s="48">
        <v>90002753</v>
      </c>
      <c r="AI501" s="86">
        <v>174530</v>
      </c>
      <c r="AJ501" s="86">
        <v>14542</v>
      </c>
      <c r="AK501" t="s">
        <v>970</v>
      </c>
      <c r="AN501" s="15"/>
      <c r="AO501" s="15"/>
    </row>
    <row r="502" spans="34:41" x14ac:dyDescent="0.2">
      <c r="AH502" s="48">
        <v>90002763</v>
      </c>
      <c r="AI502" s="86">
        <v>-1667382</v>
      </c>
      <c r="AJ502" s="86">
        <v>-138952</v>
      </c>
      <c r="AK502" t="s">
        <v>971</v>
      </c>
      <c r="AN502" s="15"/>
      <c r="AO502" s="15"/>
    </row>
    <row r="503" spans="34:41" x14ac:dyDescent="0.2">
      <c r="AH503" s="48">
        <v>90004993</v>
      </c>
      <c r="AI503" s="86">
        <v>-1054078</v>
      </c>
      <c r="AJ503" s="86">
        <v>-87845</v>
      </c>
      <c r="AK503" t="s">
        <v>972</v>
      </c>
      <c r="AN503" s="15"/>
      <c r="AO503" s="15"/>
    </row>
    <row r="504" spans="34:41" x14ac:dyDescent="0.2">
      <c r="AH504" s="48">
        <v>90002803</v>
      </c>
      <c r="AI504" s="86">
        <v>-292822</v>
      </c>
      <c r="AJ504" s="86">
        <v>-24404</v>
      </c>
      <c r="AK504" t="s">
        <v>973</v>
      </c>
      <c r="AN504" s="15"/>
      <c r="AO504" s="15"/>
    </row>
    <row r="505" spans="34:41" x14ac:dyDescent="0.2">
      <c r="AH505" s="48">
        <v>90002843</v>
      </c>
      <c r="AI505" s="86">
        <v>909714</v>
      </c>
      <c r="AJ505" s="86">
        <v>75805</v>
      </c>
      <c r="AK505" t="s">
        <v>974</v>
      </c>
      <c r="AN505" s="15"/>
      <c r="AO505" s="15"/>
    </row>
    <row r="506" spans="34:41" x14ac:dyDescent="0.2">
      <c r="AH506" s="48">
        <v>90002853</v>
      </c>
      <c r="AI506" s="86">
        <v>528252</v>
      </c>
      <c r="AJ506" s="86">
        <v>44015</v>
      </c>
      <c r="AK506" t="s">
        <v>975</v>
      </c>
      <c r="AN506" s="15"/>
      <c r="AO506" s="15"/>
    </row>
    <row r="507" spans="34:41" x14ac:dyDescent="0.2">
      <c r="AH507" s="48">
        <v>90002863</v>
      </c>
      <c r="AI507" s="86">
        <v>-5668504</v>
      </c>
      <c r="AJ507" s="86">
        <v>-472381</v>
      </c>
      <c r="AK507" t="s">
        <v>976</v>
      </c>
      <c r="AN507" s="15"/>
      <c r="AO507" s="15"/>
    </row>
    <row r="508" spans="34:41" x14ac:dyDescent="0.2">
      <c r="AH508" s="48">
        <v>90002873</v>
      </c>
      <c r="AI508" s="86">
        <v>619983</v>
      </c>
      <c r="AJ508" s="86">
        <v>51659</v>
      </c>
      <c r="AK508" t="s">
        <v>977</v>
      </c>
      <c r="AN508" s="15"/>
      <c r="AO508" s="15"/>
    </row>
    <row r="509" spans="34:41" x14ac:dyDescent="0.2">
      <c r="AH509" s="48">
        <v>90002883</v>
      </c>
      <c r="AI509" s="86">
        <v>324275</v>
      </c>
      <c r="AJ509" s="86">
        <v>27019</v>
      </c>
      <c r="AK509" t="s">
        <v>978</v>
      </c>
      <c r="AN509" s="15"/>
      <c r="AO509" s="15"/>
    </row>
    <row r="510" spans="34:41" x14ac:dyDescent="0.2">
      <c r="AH510" s="48">
        <v>90002913</v>
      </c>
      <c r="AI510" s="86">
        <v>118109</v>
      </c>
      <c r="AJ510" s="86">
        <v>9840</v>
      </c>
      <c r="AK510" t="s">
        <v>979</v>
      </c>
      <c r="AN510" s="15"/>
      <c r="AO510" s="15"/>
    </row>
    <row r="511" spans="34:41" x14ac:dyDescent="0.2">
      <c r="AH511" s="48">
        <v>90002903</v>
      </c>
      <c r="AI511" s="86">
        <v>-197058</v>
      </c>
      <c r="AJ511" s="86">
        <v>-16423</v>
      </c>
      <c r="AK511" t="s">
        <v>980</v>
      </c>
      <c r="AN511" s="15"/>
      <c r="AO511" s="15"/>
    </row>
    <row r="512" spans="34:41" x14ac:dyDescent="0.2">
      <c r="AH512" s="48">
        <v>90002973</v>
      </c>
      <c r="AI512" s="86">
        <v>3832807</v>
      </c>
      <c r="AJ512" s="86">
        <v>319393</v>
      </c>
      <c r="AK512" t="s">
        <v>981</v>
      </c>
      <c r="AN512" s="15"/>
      <c r="AO512" s="15"/>
    </row>
    <row r="513" spans="34:41" x14ac:dyDescent="0.2">
      <c r="AH513" s="48">
        <v>90003003</v>
      </c>
      <c r="AI513" s="86">
        <v>1923391</v>
      </c>
      <c r="AJ513" s="86">
        <v>160280</v>
      </c>
      <c r="AK513" t="s">
        <v>982</v>
      </c>
      <c r="AN513" s="15"/>
      <c r="AO513" s="15"/>
    </row>
    <row r="514" spans="34:41" x14ac:dyDescent="0.2">
      <c r="AH514" s="48">
        <v>90003013</v>
      </c>
      <c r="AI514" s="86">
        <v>-1045042</v>
      </c>
      <c r="AJ514" s="86">
        <v>-87090</v>
      </c>
      <c r="AK514" t="s">
        <v>983</v>
      </c>
      <c r="AN514" s="15"/>
      <c r="AO514" s="15"/>
    </row>
    <row r="515" spans="34:41" x14ac:dyDescent="0.2">
      <c r="AH515" s="48">
        <v>90003043</v>
      </c>
      <c r="AI515" s="86">
        <v>-208856</v>
      </c>
      <c r="AJ515" s="86">
        <v>-17408</v>
      </c>
      <c r="AK515" t="s">
        <v>984</v>
      </c>
      <c r="AN515" s="15"/>
      <c r="AO515" s="15"/>
    </row>
    <row r="516" spans="34:41" x14ac:dyDescent="0.2">
      <c r="AH516" s="48">
        <v>90003053</v>
      </c>
      <c r="AI516" s="86">
        <v>-171849</v>
      </c>
      <c r="AJ516" s="86">
        <v>-14326</v>
      </c>
      <c r="AK516" t="s">
        <v>985</v>
      </c>
      <c r="AN516" s="15"/>
      <c r="AO516" s="15"/>
    </row>
    <row r="517" spans="34:41" x14ac:dyDescent="0.2">
      <c r="AH517" s="48">
        <v>90003123</v>
      </c>
      <c r="AI517" s="86">
        <v>-345827</v>
      </c>
      <c r="AJ517" s="86">
        <v>-28819</v>
      </c>
      <c r="AK517" t="s">
        <v>986</v>
      </c>
      <c r="AN517" s="15"/>
      <c r="AO517" s="15"/>
    </row>
    <row r="518" spans="34:41" x14ac:dyDescent="0.2">
      <c r="AH518" s="48">
        <v>90003163</v>
      </c>
      <c r="AI518" s="86">
        <v>-736743</v>
      </c>
      <c r="AJ518" s="86">
        <v>-61398</v>
      </c>
      <c r="AK518" t="s">
        <v>987</v>
      </c>
      <c r="AN518" s="15"/>
      <c r="AO518" s="15"/>
    </row>
    <row r="519" spans="34:41" x14ac:dyDescent="0.2">
      <c r="AH519" s="48">
        <v>90003173</v>
      </c>
      <c r="AI519" s="86">
        <v>161977</v>
      </c>
      <c r="AJ519" s="86">
        <v>13496</v>
      </c>
      <c r="AK519" t="s">
        <v>988</v>
      </c>
      <c r="AN519" s="15"/>
      <c r="AO519" s="15"/>
    </row>
    <row r="520" spans="34:41" x14ac:dyDescent="0.2">
      <c r="AH520" s="48">
        <v>90003983</v>
      </c>
      <c r="AI520" s="86">
        <v>481731</v>
      </c>
      <c r="AJ520" s="86">
        <v>40134</v>
      </c>
      <c r="AK520" t="s">
        <v>989</v>
      </c>
      <c r="AN520" s="15"/>
      <c r="AO520" s="15"/>
    </row>
    <row r="521" spans="34:41" x14ac:dyDescent="0.2">
      <c r="AH521" s="48">
        <v>90003993</v>
      </c>
      <c r="AI521" s="86">
        <v>-189109</v>
      </c>
      <c r="AJ521" s="86">
        <v>-15763</v>
      </c>
      <c r="AK521" t="s">
        <v>990</v>
      </c>
      <c r="AN521" s="15"/>
      <c r="AO521" s="15"/>
    </row>
    <row r="522" spans="34:41" x14ac:dyDescent="0.2">
      <c r="AH522" s="48">
        <v>90004003</v>
      </c>
      <c r="AI522" s="86">
        <v>1266540</v>
      </c>
      <c r="AJ522" s="86">
        <v>105540</v>
      </c>
      <c r="AK522" t="s">
        <v>991</v>
      </c>
      <c r="AN522" s="15"/>
      <c r="AO522" s="15"/>
    </row>
    <row r="523" spans="34:41" x14ac:dyDescent="0.2">
      <c r="AH523" s="48">
        <v>90004073</v>
      </c>
      <c r="AI523" s="86">
        <v>-582751</v>
      </c>
      <c r="AJ523" s="86">
        <v>-48564</v>
      </c>
      <c r="AK523" t="s">
        <v>992</v>
      </c>
      <c r="AN523" s="15"/>
      <c r="AO523" s="15"/>
    </row>
    <row r="524" spans="34:41" x14ac:dyDescent="0.2">
      <c r="AH524" s="48">
        <v>90004023</v>
      </c>
      <c r="AI524" s="86">
        <v>150310</v>
      </c>
      <c r="AJ524" s="86">
        <v>12521</v>
      </c>
      <c r="AK524" t="s">
        <v>993</v>
      </c>
      <c r="AN524" s="15"/>
      <c r="AO524" s="15"/>
    </row>
    <row r="525" spans="34:41" x14ac:dyDescent="0.2">
      <c r="AH525" s="48">
        <v>90004033</v>
      </c>
      <c r="AI525" s="86">
        <v>123758</v>
      </c>
      <c r="AJ525" s="86">
        <v>10311</v>
      </c>
      <c r="AK525" t="s">
        <v>994</v>
      </c>
      <c r="AN525" s="15"/>
      <c r="AO525" s="15"/>
    </row>
    <row r="526" spans="34:41" x14ac:dyDescent="0.2">
      <c r="AH526" s="48">
        <v>90004053</v>
      </c>
      <c r="AI526" s="86">
        <v>-3172399</v>
      </c>
      <c r="AJ526" s="86">
        <v>-264372</v>
      </c>
      <c r="AK526" t="s">
        <v>995</v>
      </c>
      <c r="AN526" s="15"/>
      <c r="AO526" s="15"/>
    </row>
    <row r="527" spans="34:41" x14ac:dyDescent="0.2">
      <c r="AH527" s="48">
        <v>90004083</v>
      </c>
      <c r="AI527" s="86">
        <v>318734</v>
      </c>
      <c r="AJ527" s="86">
        <v>26556</v>
      </c>
      <c r="AK527" t="s">
        <v>996</v>
      </c>
      <c r="AN527" s="15"/>
      <c r="AO527" s="15"/>
    </row>
    <row r="528" spans="34:41" x14ac:dyDescent="0.2">
      <c r="AH528" s="48">
        <v>90004403</v>
      </c>
      <c r="AI528" s="86">
        <v>-1541762</v>
      </c>
      <c r="AJ528" s="86">
        <v>-128480</v>
      </c>
      <c r="AK528" t="s">
        <v>997</v>
      </c>
      <c r="AN528" s="15"/>
      <c r="AO528" s="15"/>
    </row>
    <row r="529" spans="34:41" x14ac:dyDescent="0.2">
      <c r="AH529" s="48">
        <v>90004103</v>
      </c>
      <c r="AI529" s="86">
        <v>-661952</v>
      </c>
      <c r="AJ529" s="86">
        <v>-55165</v>
      </c>
      <c r="AK529" t="s">
        <v>998</v>
      </c>
      <c r="AN529" s="15"/>
      <c r="AO529" s="15"/>
    </row>
    <row r="530" spans="34:41" x14ac:dyDescent="0.2">
      <c r="AH530" s="48">
        <v>90004163</v>
      </c>
      <c r="AI530" s="86">
        <v>-633501</v>
      </c>
      <c r="AJ530" s="86">
        <v>-52794</v>
      </c>
      <c r="AK530" t="s">
        <v>999</v>
      </c>
      <c r="AN530" s="15"/>
      <c r="AO530" s="15"/>
    </row>
    <row r="531" spans="34:41" x14ac:dyDescent="0.2">
      <c r="AH531" s="48">
        <v>90004183</v>
      </c>
      <c r="AI531" s="86">
        <v>-2454480</v>
      </c>
      <c r="AJ531" s="86">
        <v>-204541</v>
      </c>
      <c r="AK531" t="s">
        <v>1000</v>
      </c>
      <c r="AN531" s="15"/>
      <c r="AO531" s="15"/>
    </row>
    <row r="532" spans="34:41" x14ac:dyDescent="0.2">
      <c r="AH532" s="48">
        <v>90004203</v>
      </c>
      <c r="AI532" s="86">
        <v>-1118102</v>
      </c>
      <c r="AJ532" s="86">
        <v>-93177</v>
      </c>
      <c r="AK532" t="s">
        <v>1001</v>
      </c>
      <c r="AN532" s="15"/>
      <c r="AO532" s="15"/>
    </row>
    <row r="533" spans="34:41" x14ac:dyDescent="0.2">
      <c r="AH533" s="48">
        <v>90004213</v>
      </c>
      <c r="AI533" s="86">
        <v>-128109</v>
      </c>
      <c r="AJ533" s="86">
        <v>-10676</v>
      </c>
      <c r="AK533" t="s">
        <v>1002</v>
      </c>
      <c r="AN533" s="15"/>
      <c r="AO533" s="15"/>
    </row>
    <row r="534" spans="34:41" x14ac:dyDescent="0.2">
      <c r="AH534" s="48">
        <v>90004233</v>
      </c>
      <c r="AI534" s="86">
        <v>-2377042</v>
      </c>
      <c r="AJ534" s="86">
        <v>-198089</v>
      </c>
      <c r="AK534" t="s">
        <v>1003</v>
      </c>
      <c r="AN534" s="15"/>
      <c r="AO534" s="15"/>
    </row>
    <row r="535" spans="34:41" x14ac:dyDescent="0.2">
      <c r="AH535" s="48">
        <v>90004223</v>
      </c>
      <c r="AI535" s="86">
        <v>-150855</v>
      </c>
      <c r="AJ535" s="86">
        <v>-12575</v>
      </c>
      <c r="AK535" t="s">
        <v>1004</v>
      </c>
      <c r="AN535" s="15"/>
      <c r="AO535" s="15"/>
    </row>
    <row r="536" spans="34:41" x14ac:dyDescent="0.2">
      <c r="AH536" s="48">
        <v>90004253</v>
      </c>
      <c r="AI536" s="86">
        <v>1547504</v>
      </c>
      <c r="AJ536" s="86">
        <v>128956</v>
      </c>
      <c r="AK536" t="s">
        <v>1005</v>
      </c>
      <c r="AN536" s="15"/>
      <c r="AO536" s="15"/>
    </row>
    <row r="537" spans="34:41" x14ac:dyDescent="0.2">
      <c r="AH537" s="48">
        <v>90004263</v>
      </c>
      <c r="AI537" s="86">
        <v>-1919035</v>
      </c>
      <c r="AJ537" s="86">
        <v>-159922</v>
      </c>
      <c r="AK537" t="s">
        <v>1006</v>
      </c>
      <c r="AN537" s="15"/>
      <c r="AO537" s="15"/>
    </row>
    <row r="538" spans="34:41" x14ac:dyDescent="0.2">
      <c r="AH538" s="48">
        <v>90004443</v>
      </c>
      <c r="AI538" s="86">
        <v>409451</v>
      </c>
      <c r="AJ538" s="86">
        <v>34116</v>
      </c>
      <c r="AK538" t="s">
        <v>1007</v>
      </c>
      <c r="AN538" s="15"/>
      <c r="AO538" s="15"/>
    </row>
    <row r="539" spans="34:41" x14ac:dyDescent="0.2">
      <c r="AH539" s="48">
        <v>90004303</v>
      </c>
      <c r="AI539" s="86">
        <v>-1759653</v>
      </c>
      <c r="AJ539" s="86">
        <v>-146642</v>
      </c>
      <c r="AK539" t="s">
        <v>1008</v>
      </c>
      <c r="AN539" s="15"/>
      <c r="AO539" s="15"/>
    </row>
    <row r="540" spans="34:41" x14ac:dyDescent="0.2">
      <c r="AH540" s="48">
        <v>90004333</v>
      </c>
      <c r="AI540" s="86">
        <v>-856026</v>
      </c>
      <c r="AJ540" s="86">
        <v>-71339</v>
      </c>
      <c r="AK540" t="s">
        <v>1009</v>
      </c>
      <c r="AN540" s="15"/>
      <c r="AO540" s="15"/>
    </row>
    <row r="541" spans="34:41" x14ac:dyDescent="0.2">
      <c r="AH541" s="48">
        <v>90004343</v>
      </c>
      <c r="AI541" s="86">
        <v>471036</v>
      </c>
      <c r="AJ541" s="86">
        <v>39249</v>
      </c>
      <c r="AK541" t="s">
        <v>1010</v>
      </c>
      <c r="AN541" s="15"/>
      <c r="AO541" s="15"/>
    </row>
    <row r="542" spans="34:41" x14ac:dyDescent="0.2">
      <c r="AH542" s="48">
        <v>90004353</v>
      </c>
      <c r="AI542" s="86">
        <v>-196172</v>
      </c>
      <c r="AJ542" s="86">
        <v>-16349</v>
      </c>
      <c r="AK542" t="s">
        <v>1011</v>
      </c>
      <c r="AN542" s="15"/>
      <c r="AO542" s="15"/>
    </row>
    <row r="543" spans="34:41" x14ac:dyDescent="0.2">
      <c r="AH543" s="48">
        <v>90004363</v>
      </c>
      <c r="AI543" s="86">
        <v>-234161</v>
      </c>
      <c r="AJ543" s="86">
        <v>-19514</v>
      </c>
      <c r="AK543" t="s">
        <v>1012</v>
      </c>
      <c r="AN543" s="15"/>
      <c r="AO543" s="15"/>
    </row>
    <row r="544" spans="34:41" x14ac:dyDescent="0.2">
      <c r="AH544" s="48">
        <v>90004413</v>
      </c>
      <c r="AI544" s="86">
        <v>-15469</v>
      </c>
      <c r="AJ544" s="86">
        <v>-1291</v>
      </c>
      <c r="AK544" t="s">
        <v>1013</v>
      </c>
      <c r="AN544" s="15"/>
      <c r="AO544" s="15"/>
    </row>
    <row r="545" spans="34:41" x14ac:dyDescent="0.2">
      <c r="AH545" s="48">
        <v>90004753</v>
      </c>
      <c r="AI545" s="86">
        <v>58675</v>
      </c>
      <c r="AJ545" s="86">
        <v>4886</v>
      </c>
      <c r="AK545" t="s">
        <v>1014</v>
      </c>
      <c r="AN545" s="15"/>
      <c r="AO545" s="15"/>
    </row>
    <row r="546" spans="34:41" x14ac:dyDescent="0.2">
      <c r="AH546" s="48">
        <v>90004803</v>
      </c>
      <c r="AI546" s="86">
        <v>-467460</v>
      </c>
      <c r="AJ546" s="86">
        <v>-38957</v>
      </c>
      <c r="AK546" t="s">
        <v>1015</v>
      </c>
      <c r="AN546" s="15"/>
      <c r="AO546" s="15"/>
    </row>
    <row r="547" spans="34:41" x14ac:dyDescent="0.2">
      <c r="AH547" s="48">
        <v>90004813</v>
      </c>
      <c r="AI547" s="86">
        <v>-2008987</v>
      </c>
      <c r="AJ547" s="86">
        <v>-167420</v>
      </c>
      <c r="AK547" t="s">
        <v>1016</v>
      </c>
      <c r="AN547" s="15"/>
      <c r="AO547" s="15"/>
    </row>
    <row r="548" spans="34:41" x14ac:dyDescent="0.2">
      <c r="AH548" s="48">
        <v>90004833</v>
      </c>
      <c r="AI548" s="86">
        <v>-203286</v>
      </c>
      <c r="AJ548" s="86">
        <v>-16941</v>
      </c>
      <c r="AK548" t="s">
        <v>1017</v>
      </c>
      <c r="AN548" s="15"/>
      <c r="AO548" s="15"/>
    </row>
    <row r="549" spans="34:41" x14ac:dyDescent="0.2">
      <c r="AH549" s="48">
        <v>90004843</v>
      </c>
      <c r="AI549" s="86">
        <v>491614</v>
      </c>
      <c r="AJ549" s="86">
        <v>40964</v>
      </c>
      <c r="AK549" t="s">
        <v>1018</v>
      </c>
      <c r="AN549" s="15"/>
      <c r="AO549" s="15"/>
    </row>
    <row r="550" spans="34:41" x14ac:dyDescent="0.2">
      <c r="AH550" s="48">
        <v>90004893</v>
      </c>
      <c r="AI550" s="86">
        <v>-479371</v>
      </c>
      <c r="AJ550" s="86">
        <v>-39948</v>
      </c>
      <c r="AK550" t="s">
        <v>1019</v>
      </c>
      <c r="AN550" s="15"/>
      <c r="AO550" s="15"/>
    </row>
    <row r="551" spans="34:41" x14ac:dyDescent="0.2">
      <c r="AH551" s="48">
        <v>90004913</v>
      </c>
      <c r="AI551" s="86">
        <v>3321120</v>
      </c>
      <c r="AJ551" s="86">
        <v>276749</v>
      </c>
      <c r="AK551" t="s">
        <v>1020</v>
      </c>
      <c r="AN551" s="15"/>
      <c r="AO551" s="15"/>
    </row>
    <row r="552" spans="34:41" x14ac:dyDescent="0.2">
      <c r="AH552" s="48">
        <v>90004943</v>
      </c>
      <c r="AI552" s="86">
        <v>-194822</v>
      </c>
      <c r="AJ552" s="86">
        <v>-16238</v>
      </c>
      <c r="AK552" t="s">
        <v>1021</v>
      </c>
      <c r="AN552" s="15"/>
      <c r="AO552" s="15"/>
    </row>
    <row r="553" spans="34:41" x14ac:dyDescent="0.2">
      <c r="AH553" s="48">
        <v>90004953</v>
      </c>
      <c r="AI553" s="86">
        <v>-323273</v>
      </c>
      <c r="AJ553" s="86">
        <v>-26942</v>
      </c>
      <c r="AK553" t="s">
        <v>1022</v>
      </c>
      <c r="AN553" s="15"/>
      <c r="AO553" s="15"/>
    </row>
    <row r="554" spans="34:41" x14ac:dyDescent="0.2">
      <c r="AH554" s="48">
        <v>90004983</v>
      </c>
      <c r="AI554" s="86">
        <v>204233</v>
      </c>
      <c r="AJ554" s="86">
        <v>17017</v>
      </c>
      <c r="AK554" t="s">
        <v>1023</v>
      </c>
      <c r="AN554" s="15"/>
      <c r="AO554" s="15"/>
    </row>
    <row r="555" spans="34:41" x14ac:dyDescent="0.2">
      <c r="AH555" s="48">
        <v>90005003</v>
      </c>
      <c r="AI555" s="86">
        <v>-629542</v>
      </c>
      <c r="AJ555" s="86">
        <v>-52464</v>
      </c>
      <c r="AK555" t="s">
        <v>1024</v>
      </c>
      <c r="AN555" s="15"/>
      <c r="AO555" s="15"/>
    </row>
    <row r="556" spans="34:41" x14ac:dyDescent="0.2">
      <c r="AH556" s="48">
        <v>90005033</v>
      </c>
      <c r="AI556" s="86">
        <v>-197444</v>
      </c>
      <c r="AJ556" s="86">
        <v>-16458</v>
      </c>
      <c r="AK556" t="s">
        <v>1025</v>
      </c>
      <c r="AN556" s="15"/>
      <c r="AO556" s="15"/>
    </row>
    <row r="557" spans="34:41" x14ac:dyDescent="0.2">
      <c r="AH557" s="48">
        <v>90005043</v>
      </c>
      <c r="AI557" s="86">
        <v>-459037</v>
      </c>
      <c r="AJ557" s="86">
        <v>-38255</v>
      </c>
      <c r="AK557" t="s">
        <v>1026</v>
      </c>
      <c r="AN557" s="15"/>
      <c r="AO557" s="15"/>
    </row>
    <row r="558" spans="34:41" x14ac:dyDescent="0.2">
      <c r="AH558" s="48">
        <v>90005053</v>
      </c>
      <c r="AI558" s="86">
        <v>-1868498</v>
      </c>
      <c r="AJ558" s="86">
        <v>-155712</v>
      </c>
      <c r="AK558" t="s">
        <v>1027</v>
      </c>
      <c r="AN558" s="15"/>
      <c r="AO558" s="15"/>
    </row>
    <row r="559" spans="34:41" x14ac:dyDescent="0.2">
      <c r="AH559" s="48">
        <v>90005083</v>
      </c>
      <c r="AI559" s="86">
        <v>-226272</v>
      </c>
      <c r="AJ559" s="86">
        <v>-18860</v>
      </c>
      <c r="AK559" t="s">
        <v>1028</v>
      </c>
      <c r="AN559" s="15"/>
      <c r="AO559" s="15"/>
    </row>
    <row r="560" spans="34:41" x14ac:dyDescent="0.2">
      <c r="AH560" s="48">
        <v>90005073</v>
      </c>
      <c r="AI560" s="86">
        <v>-56521</v>
      </c>
      <c r="AJ560" s="86">
        <v>-4712</v>
      </c>
      <c r="AK560" t="s">
        <v>1029</v>
      </c>
      <c r="AN560" s="15"/>
      <c r="AO560" s="15"/>
    </row>
    <row r="561" spans="34:41" x14ac:dyDescent="0.2">
      <c r="AH561" s="48">
        <v>90005293</v>
      </c>
      <c r="AI561" s="86">
        <v>-860950</v>
      </c>
      <c r="AJ561" s="86">
        <v>-71749</v>
      </c>
      <c r="AK561" t="s">
        <v>1030</v>
      </c>
      <c r="AN561" s="15"/>
      <c r="AO561" s="15"/>
    </row>
    <row r="562" spans="34:41" x14ac:dyDescent="0.2">
      <c r="AH562" s="48">
        <v>90005313</v>
      </c>
      <c r="AI562" s="86">
        <v>-305741</v>
      </c>
      <c r="AJ562" s="86">
        <v>-25484</v>
      </c>
      <c r="AK562" t="s">
        <v>1031</v>
      </c>
      <c r="AN562" s="15"/>
      <c r="AO562" s="15"/>
    </row>
    <row r="563" spans="34:41" x14ac:dyDescent="0.2">
      <c r="AH563" s="48">
        <v>90005353</v>
      </c>
      <c r="AI563" s="86">
        <v>-626646</v>
      </c>
      <c r="AJ563" s="86">
        <v>-52223</v>
      </c>
      <c r="AK563" t="s">
        <v>1032</v>
      </c>
      <c r="AN563" s="15"/>
      <c r="AO563" s="15"/>
    </row>
    <row r="564" spans="34:41" x14ac:dyDescent="0.2">
      <c r="AH564" s="48">
        <v>90005363</v>
      </c>
      <c r="AI564" s="86">
        <v>-1090463</v>
      </c>
      <c r="AJ564" s="86">
        <v>-90877</v>
      </c>
      <c r="AK564" t="s">
        <v>1033</v>
      </c>
      <c r="AN564" s="15"/>
      <c r="AO564" s="15"/>
    </row>
    <row r="565" spans="34:41" x14ac:dyDescent="0.2">
      <c r="AH565" s="48">
        <v>90005383</v>
      </c>
      <c r="AI565" s="86">
        <v>823561</v>
      </c>
      <c r="AJ565" s="86">
        <v>68627</v>
      </c>
      <c r="AK565" t="s">
        <v>1034</v>
      </c>
      <c r="AN565" s="15"/>
      <c r="AO565" s="15"/>
    </row>
    <row r="566" spans="34:41" x14ac:dyDescent="0.2">
      <c r="AH566" s="48">
        <v>90005413</v>
      </c>
      <c r="AI566" s="86">
        <v>-465422</v>
      </c>
      <c r="AJ566" s="86">
        <v>-38790</v>
      </c>
      <c r="AK566" t="s">
        <v>1035</v>
      </c>
      <c r="AN566" s="15"/>
      <c r="AO566" s="15"/>
    </row>
    <row r="567" spans="34:41" x14ac:dyDescent="0.2">
      <c r="AH567" s="48">
        <v>90005433</v>
      </c>
      <c r="AI567" s="86">
        <v>-7856162</v>
      </c>
      <c r="AJ567" s="86">
        <v>-654686</v>
      </c>
      <c r="AK567" t="s">
        <v>1036</v>
      </c>
      <c r="AN567" s="15"/>
      <c r="AO567" s="15"/>
    </row>
    <row r="568" spans="34:41" x14ac:dyDescent="0.2">
      <c r="AH568" s="48">
        <v>90008933</v>
      </c>
      <c r="AI568" s="86">
        <v>144590</v>
      </c>
      <c r="AJ568" s="86">
        <v>12044</v>
      </c>
      <c r="AK568" t="s">
        <v>1037</v>
      </c>
      <c r="AN568" s="15"/>
      <c r="AO568" s="15"/>
    </row>
    <row r="569" spans="34:41" x14ac:dyDescent="0.2">
      <c r="AH569" s="48">
        <v>90005453</v>
      </c>
      <c r="AI569" s="86">
        <v>714078</v>
      </c>
      <c r="AJ569" s="86">
        <v>59502</v>
      </c>
      <c r="AK569" t="s">
        <v>1038</v>
      </c>
      <c r="AN569" s="15"/>
      <c r="AO569" s="15"/>
    </row>
    <row r="570" spans="34:41" x14ac:dyDescent="0.2">
      <c r="AH570" s="48">
        <v>90005603</v>
      </c>
      <c r="AI570" s="86">
        <v>-1416002</v>
      </c>
      <c r="AJ570" s="86">
        <v>-118004</v>
      </c>
      <c r="AK570" t="s">
        <v>1039</v>
      </c>
      <c r="AN570" s="15"/>
      <c r="AO570" s="15"/>
    </row>
    <row r="571" spans="34:41" x14ac:dyDescent="0.2">
      <c r="AH571" s="48">
        <v>90005613</v>
      </c>
      <c r="AI571" s="86">
        <v>-250211</v>
      </c>
      <c r="AJ571" s="86">
        <v>-20852</v>
      </c>
      <c r="AK571" t="s">
        <v>1040</v>
      </c>
      <c r="AN571" s="15"/>
      <c r="AO571" s="15"/>
    </row>
    <row r="572" spans="34:41" x14ac:dyDescent="0.2">
      <c r="AH572" s="48">
        <v>90005623</v>
      </c>
      <c r="AI572" s="86">
        <v>-208989</v>
      </c>
      <c r="AJ572" s="86">
        <v>-17418</v>
      </c>
      <c r="AK572" t="s">
        <v>1041</v>
      </c>
      <c r="AN572" s="15"/>
      <c r="AO572" s="15"/>
    </row>
    <row r="573" spans="34:41" x14ac:dyDescent="0.2">
      <c r="AH573" s="48">
        <v>90005633</v>
      </c>
      <c r="AI573" s="86">
        <v>-226406</v>
      </c>
      <c r="AJ573" s="86">
        <v>-18871</v>
      </c>
      <c r="AK573" t="s">
        <v>1042</v>
      </c>
      <c r="AN573" s="15"/>
      <c r="AO573" s="15"/>
    </row>
    <row r="574" spans="34:41" x14ac:dyDescent="0.2">
      <c r="AH574" s="48">
        <v>90005643</v>
      </c>
      <c r="AI574" s="86">
        <v>4520739</v>
      </c>
      <c r="AJ574" s="86">
        <v>387731</v>
      </c>
      <c r="AK574" t="s">
        <v>1043</v>
      </c>
      <c r="AN574" s="15"/>
      <c r="AO574" s="15"/>
    </row>
    <row r="575" spans="34:41" x14ac:dyDescent="0.2">
      <c r="AH575" s="48">
        <v>90003093</v>
      </c>
      <c r="AI575" s="86">
        <v>476643</v>
      </c>
      <c r="AJ575" s="86">
        <v>39718</v>
      </c>
      <c r="AK575" t="s">
        <v>1044</v>
      </c>
      <c r="AN575" s="15"/>
      <c r="AO575" s="15"/>
    </row>
    <row r="576" spans="34:41" x14ac:dyDescent="0.2">
      <c r="AH576" s="48">
        <v>90005763</v>
      </c>
      <c r="AI576" s="86">
        <v>-126440</v>
      </c>
      <c r="AJ576" s="86">
        <v>-10538</v>
      </c>
      <c r="AK576" t="s">
        <v>1045</v>
      </c>
      <c r="AN576" s="15"/>
      <c r="AO576" s="15"/>
    </row>
    <row r="577" spans="34:41" x14ac:dyDescent="0.2">
      <c r="AH577" s="48">
        <v>90005773</v>
      </c>
      <c r="AI577" s="86">
        <v>637504</v>
      </c>
      <c r="AJ577" s="86">
        <v>53121</v>
      </c>
      <c r="AK577" t="s">
        <v>1046</v>
      </c>
      <c r="AN577" s="15"/>
      <c r="AO577" s="15"/>
    </row>
    <row r="578" spans="34:41" x14ac:dyDescent="0.2">
      <c r="AH578" s="48">
        <v>90005783</v>
      </c>
      <c r="AI578" s="86">
        <v>210915</v>
      </c>
      <c r="AJ578" s="86">
        <v>17575</v>
      </c>
      <c r="AK578" t="s">
        <v>1047</v>
      </c>
      <c r="AN578" s="15"/>
      <c r="AO578" s="15"/>
    </row>
    <row r="579" spans="34:41" x14ac:dyDescent="0.2">
      <c r="AH579" s="48">
        <v>90004453</v>
      </c>
      <c r="AI579" s="86">
        <v>6790</v>
      </c>
      <c r="AJ579" s="86">
        <v>562</v>
      </c>
      <c r="AK579" t="s">
        <v>1048</v>
      </c>
      <c r="AN579" s="15"/>
      <c r="AO579" s="15"/>
    </row>
    <row r="580" spans="34:41" x14ac:dyDescent="0.2">
      <c r="AH580" s="48">
        <v>90005803</v>
      </c>
      <c r="AI580" s="86">
        <v>-281401</v>
      </c>
      <c r="AJ580" s="86">
        <v>-23452</v>
      </c>
      <c r="AK580" t="s">
        <v>1049</v>
      </c>
      <c r="AN580" s="15"/>
      <c r="AO580" s="15"/>
    </row>
    <row r="581" spans="34:41" x14ac:dyDescent="0.2">
      <c r="AH581" s="48">
        <v>90005813</v>
      </c>
      <c r="AI581" s="86">
        <v>-297499</v>
      </c>
      <c r="AJ581" s="86">
        <v>-24796</v>
      </c>
      <c r="AK581" t="s">
        <v>1050</v>
      </c>
      <c r="AN581" s="15"/>
      <c r="AO581" s="15"/>
    </row>
    <row r="582" spans="34:41" x14ac:dyDescent="0.2">
      <c r="AH582" s="48">
        <v>90005993</v>
      </c>
      <c r="AI582" s="86">
        <v>-706735</v>
      </c>
      <c r="AJ582" s="86">
        <v>-58900</v>
      </c>
      <c r="AK582" t="s">
        <v>1051</v>
      </c>
      <c r="AN582" s="15"/>
      <c r="AO582" s="15"/>
    </row>
    <row r="583" spans="34:41" x14ac:dyDescent="0.2">
      <c r="AH583" s="48">
        <v>90005833</v>
      </c>
      <c r="AI583" s="86">
        <v>-138613</v>
      </c>
      <c r="AJ583" s="86">
        <v>-11552</v>
      </c>
      <c r="AK583" t="s">
        <v>1052</v>
      </c>
      <c r="AN583" s="15"/>
      <c r="AO583" s="15"/>
    </row>
    <row r="584" spans="34:41" x14ac:dyDescent="0.2">
      <c r="AH584" s="48">
        <v>90008543</v>
      </c>
      <c r="AI584" s="86">
        <v>-9860</v>
      </c>
      <c r="AJ584" s="86">
        <v>-823</v>
      </c>
      <c r="AK584" t="s">
        <v>1053</v>
      </c>
      <c r="AN584" s="15"/>
      <c r="AO584" s="15"/>
    </row>
    <row r="585" spans="34:41" x14ac:dyDescent="0.2">
      <c r="AH585" s="48">
        <v>90005843</v>
      </c>
      <c r="AI585" s="86">
        <v>347911</v>
      </c>
      <c r="AJ585" s="86">
        <v>28990</v>
      </c>
      <c r="AK585" t="s">
        <v>1054</v>
      </c>
      <c r="AN585" s="15"/>
      <c r="AO585" s="15"/>
    </row>
    <row r="586" spans="34:41" x14ac:dyDescent="0.2">
      <c r="AH586" s="48">
        <v>90005923</v>
      </c>
      <c r="AI586" s="86">
        <v>52606</v>
      </c>
      <c r="AJ586" s="86">
        <v>4379</v>
      </c>
      <c r="AK586" t="s">
        <v>1055</v>
      </c>
      <c r="AN586" s="15"/>
      <c r="AO586" s="15"/>
    </row>
    <row r="587" spans="34:41" x14ac:dyDescent="0.2">
      <c r="AH587" s="48">
        <v>90005933</v>
      </c>
      <c r="AI587" s="86">
        <v>-279519</v>
      </c>
      <c r="AJ587" s="86">
        <v>-23299</v>
      </c>
      <c r="AK587" t="s">
        <v>1056</v>
      </c>
      <c r="AN587" s="15"/>
      <c r="AO587" s="15"/>
    </row>
    <row r="588" spans="34:41" x14ac:dyDescent="0.2">
      <c r="AH588" s="48">
        <v>90005953</v>
      </c>
      <c r="AI588" s="86">
        <v>-13461</v>
      </c>
      <c r="AJ588" s="86">
        <v>-1123</v>
      </c>
      <c r="AK588" t="s">
        <v>1057</v>
      </c>
      <c r="AN588" s="15"/>
      <c r="AO588" s="15"/>
    </row>
    <row r="589" spans="34:41" x14ac:dyDescent="0.2">
      <c r="AH589" s="48">
        <v>90006013</v>
      </c>
      <c r="AI589" s="86">
        <v>332762</v>
      </c>
      <c r="AJ589" s="86">
        <v>27727</v>
      </c>
      <c r="AK589" t="s">
        <v>1058</v>
      </c>
      <c r="AN589" s="15"/>
      <c r="AO589" s="15"/>
    </row>
    <row r="590" spans="34:41" x14ac:dyDescent="0.2">
      <c r="AH590" s="48">
        <v>90006043</v>
      </c>
      <c r="AI590" s="86">
        <v>-2441808</v>
      </c>
      <c r="AJ590" s="86">
        <v>-203487</v>
      </c>
      <c r="AK590" t="s">
        <v>1059</v>
      </c>
      <c r="AN590" s="15"/>
      <c r="AO590" s="15"/>
    </row>
    <row r="591" spans="34:41" x14ac:dyDescent="0.2">
      <c r="AH591" s="48">
        <v>90006073</v>
      </c>
      <c r="AI591" s="86">
        <v>-583010</v>
      </c>
      <c r="AJ591" s="86">
        <v>-48586</v>
      </c>
      <c r="AK591" t="s">
        <v>1060</v>
      </c>
      <c r="AN591" s="15"/>
      <c r="AO591" s="15"/>
    </row>
    <row r="592" spans="34:41" x14ac:dyDescent="0.2">
      <c r="AH592" s="48">
        <v>90006083</v>
      </c>
      <c r="AI592" s="86">
        <v>380880</v>
      </c>
      <c r="AJ592" s="86">
        <v>31739</v>
      </c>
      <c r="AK592" t="s">
        <v>1061</v>
      </c>
      <c r="AN592" s="15"/>
      <c r="AO592" s="15"/>
    </row>
    <row r="593" spans="34:41" x14ac:dyDescent="0.2">
      <c r="AH593" s="48">
        <v>90006093</v>
      </c>
      <c r="AI593" s="86">
        <v>-4074614</v>
      </c>
      <c r="AJ593" s="86">
        <v>-339558</v>
      </c>
      <c r="AK593" t="s">
        <v>1062</v>
      </c>
      <c r="AN593" s="15"/>
      <c r="AO593" s="15"/>
    </row>
    <row r="594" spans="34:41" x14ac:dyDescent="0.2">
      <c r="AH594" s="48">
        <v>90006113</v>
      </c>
      <c r="AI594" s="86">
        <v>-1344074</v>
      </c>
      <c r="AJ594" s="86">
        <v>-112008</v>
      </c>
      <c r="AK594" t="s">
        <v>1063</v>
      </c>
      <c r="AN594" s="15"/>
      <c r="AO594" s="15"/>
    </row>
    <row r="595" spans="34:41" x14ac:dyDescent="0.2">
      <c r="AH595" s="48">
        <v>90006383</v>
      </c>
      <c r="AI595" s="86">
        <v>232438</v>
      </c>
      <c r="AJ595" s="86">
        <v>19364</v>
      </c>
      <c r="AK595" t="s">
        <v>1064</v>
      </c>
      <c r="AN595" s="15"/>
      <c r="AO595" s="15"/>
    </row>
    <row r="596" spans="34:41" x14ac:dyDescent="0.2">
      <c r="AH596" s="48">
        <v>90006143</v>
      </c>
      <c r="AI596" s="86">
        <v>425069</v>
      </c>
      <c r="AJ596" s="86">
        <v>35422</v>
      </c>
      <c r="AK596" t="s">
        <v>1065</v>
      </c>
      <c r="AN596" s="15"/>
      <c r="AO596" s="15"/>
    </row>
    <row r="597" spans="34:41" x14ac:dyDescent="0.2">
      <c r="AH597" s="48">
        <v>90006153</v>
      </c>
      <c r="AI597" s="86">
        <v>129934</v>
      </c>
      <c r="AJ597" s="86">
        <v>10824</v>
      </c>
      <c r="AK597" t="s">
        <v>1066</v>
      </c>
      <c r="AN597" s="15"/>
      <c r="AO597" s="15"/>
    </row>
    <row r="598" spans="34:41" x14ac:dyDescent="0.2">
      <c r="AH598" s="48">
        <v>90006163</v>
      </c>
      <c r="AI598" s="86">
        <v>-466465</v>
      </c>
      <c r="AJ598" s="86">
        <v>-38874</v>
      </c>
      <c r="AK598" t="s">
        <v>1067</v>
      </c>
      <c r="AN598" s="15"/>
      <c r="AO598" s="15"/>
    </row>
    <row r="599" spans="34:41" x14ac:dyDescent="0.2">
      <c r="AH599" s="48">
        <v>90006193</v>
      </c>
      <c r="AI599" s="86">
        <v>139388</v>
      </c>
      <c r="AJ599" s="86">
        <v>11615</v>
      </c>
      <c r="AK599" t="s">
        <v>1068</v>
      </c>
      <c r="AN599" s="15"/>
      <c r="AO599" s="15"/>
    </row>
    <row r="600" spans="34:41" x14ac:dyDescent="0.2">
      <c r="AH600" s="48">
        <v>90006203</v>
      </c>
      <c r="AI600" s="86">
        <v>305419</v>
      </c>
      <c r="AJ600" s="86">
        <v>25448</v>
      </c>
      <c r="AK600" t="s">
        <v>1069</v>
      </c>
      <c r="AN600" s="15"/>
      <c r="AO600" s="15"/>
    </row>
    <row r="601" spans="34:41" x14ac:dyDescent="0.2">
      <c r="AH601" s="48">
        <v>90006233</v>
      </c>
      <c r="AI601" s="86">
        <v>-505943</v>
      </c>
      <c r="AJ601" s="86">
        <v>-42163</v>
      </c>
      <c r="AK601" t="s">
        <v>1070</v>
      </c>
      <c r="AN601" s="15"/>
      <c r="AO601" s="15"/>
    </row>
    <row r="602" spans="34:41" x14ac:dyDescent="0.2">
      <c r="AH602" s="48">
        <v>90006243</v>
      </c>
      <c r="AI602" s="86">
        <v>-797862</v>
      </c>
      <c r="AJ602" s="86">
        <v>-66492</v>
      </c>
      <c r="AK602" t="s">
        <v>1071</v>
      </c>
      <c r="AN602" s="15"/>
      <c r="AO602" s="15"/>
    </row>
    <row r="603" spans="34:41" x14ac:dyDescent="0.2">
      <c r="AH603" s="48">
        <v>90006253</v>
      </c>
      <c r="AI603" s="86">
        <v>364919</v>
      </c>
      <c r="AJ603" s="86">
        <v>30408</v>
      </c>
      <c r="AK603" t="s">
        <v>1072</v>
      </c>
      <c r="AN603" s="15"/>
      <c r="AO603" s="15"/>
    </row>
    <row r="604" spans="34:41" x14ac:dyDescent="0.2">
      <c r="AH604" s="48">
        <v>90006263</v>
      </c>
      <c r="AI604" s="86">
        <v>-74072</v>
      </c>
      <c r="AJ604" s="86">
        <v>-6176</v>
      </c>
      <c r="AK604" t="s">
        <v>1073</v>
      </c>
      <c r="AN604" s="15"/>
      <c r="AO604" s="15"/>
    </row>
    <row r="605" spans="34:41" x14ac:dyDescent="0.2">
      <c r="AH605" s="48">
        <v>90006303</v>
      </c>
      <c r="AI605" s="86">
        <v>-102723</v>
      </c>
      <c r="AJ605" s="86">
        <v>-8564</v>
      </c>
      <c r="AK605" t="s">
        <v>1074</v>
      </c>
      <c r="AN605" s="15"/>
      <c r="AO605" s="15"/>
    </row>
    <row r="606" spans="34:41" x14ac:dyDescent="0.2">
      <c r="AH606" s="48">
        <v>90006313</v>
      </c>
      <c r="AI606" s="86">
        <v>-477151</v>
      </c>
      <c r="AJ606" s="86">
        <v>-39764</v>
      </c>
      <c r="AK606" t="s">
        <v>1075</v>
      </c>
      <c r="AN606" s="15"/>
      <c r="AO606" s="15"/>
    </row>
    <row r="607" spans="34:41" x14ac:dyDescent="0.2">
      <c r="AH607" s="48">
        <v>90006353</v>
      </c>
      <c r="AI607" s="86">
        <v>-403112</v>
      </c>
      <c r="AJ607" s="86">
        <v>-33595</v>
      </c>
      <c r="AK607" t="s">
        <v>1076</v>
      </c>
      <c r="AN607" s="15"/>
      <c r="AO607" s="15"/>
    </row>
    <row r="608" spans="34:41" x14ac:dyDescent="0.2">
      <c r="AH608" s="48">
        <v>90006363</v>
      </c>
      <c r="AI608" s="86">
        <v>-773243</v>
      </c>
      <c r="AJ608" s="86">
        <v>-64440</v>
      </c>
      <c r="AK608" t="s">
        <v>1077</v>
      </c>
      <c r="AN608" s="15"/>
      <c r="AO608" s="15"/>
    </row>
    <row r="609" spans="34:41" x14ac:dyDescent="0.2">
      <c r="AH609" s="48">
        <v>90006783</v>
      </c>
      <c r="AI609" s="86">
        <v>-270085</v>
      </c>
      <c r="AJ609" s="86">
        <v>-22513</v>
      </c>
      <c r="AK609" t="s">
        <v>1078</v>
      </c>
      <c r="AN609" s="15"/>
      <c r="AO609" s="15"/>
    </row>
    <row r="610" spans="34:41" x14ac:dyDescent="0.2">
      <c r="AH610" s="48">
        <v>90007103</v>
      </c>
      <c r="AI610" s="86">
        <v>13034</v>
      </c>
      <c r="AJ610" s="86">
        <v>1082</v>
      </c>
      <c r="AK610" t="s">
        <v>1079</v>
      </c>
      <c r="AN610" s="15"/>
      <c r="AO610" s="15"/>
    </row>
    <row r="611" spans="34:41" x14ac:dyDescent="0.2">
      <c r="AH611" s="48">
        <v>90006803</v>
      </c>
      <c r="AI611" s="86">
        <v>660493</v>
      </c>
      <c r="AJ611" s="86">
        <v>55037</v>
      </c>
      <c r="AK611" t="s">
        <v>1080</v>
      </c>
      <c r="AN611" s="15"/>
      <c r="AO611" s="15"/>
    </row>
    <row r="612" spans="34:41" x14ac:dyDescent="0.2">
      <c r="AH612" s="48">
        <v>90006813</v>
      </c>
      <c r="AI612" s="86">
        <v>-7956</v>
      </c>
      <c r="AJ612" s="86">
        <v>-665</v>
      </c>
      <c r="AK612" t="s">
        <v>1081</v>
      </c>
      <c r="AN612" s="15"/>
      <c r="AO612" s="15"/>
    </row>
    <row r="613" spans="34:41" x14ac:dyDescent="0.2">
      <c r="AH613" s="48">
        <v>90006833</v>
      </c>
      <c r="AI613" s="86">
        <v>286024</v>
      </c>
      <c r="AJ613" s="86">
        <v>23832</v>
      </c>
      <c r="AK613" t="s">
        <v>1082</v>
      </c>
      <c r="AN613" s="15"/>
      <c r="AO613" s="15"/>
    </row>
    <row r="614" spans="34:41" x14ac:dyDescent="0.2">
      <c r="AH614" s="48">
        <v>90006843</v>
      </c>
      <c r="AI614" s="86">
        <v>-68721</v>
      </c>
      <c r="AJ614" s="86">
        <v>-5733</v>
      </c>
      <c r="AK614" t="s">
        <v>1083</v>
      </c>
      <c r="AN614" s="15"/>
      <c r="AO614" s="15"/>
    </row>
    <row r="615" spans="34:41" x14ac:dyDescent="0.2">
      <c r="AH615" s="48">
        <v>90006863</v>
      </c>
      <c r="AI615" s="86">
        <v>727719</v>
      </c>
      <c r="AJ615" s="86">
        <v>60642</v>
      </c>
      <c r="AK615" t="s">
        <v>1084</v>
      </c>
      <c r="AN615" s="15"/>
      <c r="AO615" s="15"/>
    </row>
    <row r="616" spans="34:41" x14ac:dyDescent="0.2">
      <c r="AH616" s="48">
        <v>90006873</v>
      </c>
      <c r="AI616" s="86">
        <v>308145</v>
      </c>
      <c r="AJ616" s="86">
        <v>25675</v>
      </c>
      <c r="AK616" t="s">
        <v>1085</v>
      </c>
      <c r="AN616" s="15"/>
      <c r="AO616" s="15"/>
    </row>
    <row r="617" spans="34:41" x14ac:dyDescent="0.2">
      <c r="AH617" s="48">
        <v>90006893</v>
      </c>
      <c r="AI617" s="86">
        <v>32441</v>
      </c>
      <c r="AJ617" s="86">
        <v>2699</v>
      </c>
      <c r="AK617" t="s">
        <v>1086</v>
      </c>
      <c r="AN617" s="15"/>
      <c r="AO617" s="15"/>
    </row>
    <row r="618" spans="34:41" x14ac:dyDescent="0.2">
      <c r="AH618" s="48">
        <v>90006913</v>
      </c>
      <c r="AI618" s="86">
        <v>88157</v>
      </c>
      <c r="AJ618" s="86">
        <v>7343</v>
      </c>
      <c r="AK618" t="s">
        <v>1087</v>
      </c>
      <c r="AN618" s="15"/>
      <c r="AO618" s="15"/>
    </row>
    <row r="619" spans="34:41" x14ac:dyDescent="0.2">
      <c r="AH619" s="48">
        <v>90006943</v>
      </c>
      <c r="AI619" s="86">
        <v>1832447</v>
      </c>
      <c r="AJ619" s="86">
        <v>152697</v>
      </c>
      <c r="AK619" t="s">
        <v>1088</v>
      </c>
      <c r="AN619" s="15"/>
      <c r="AO619" s="15"/>
    </row>
    <row r="620" spans="34:41" x14ac:dyDescent="0.2">
      <c r="AH620" s="48">
        <v>90006973</v>
      </c>
      <c r="AI620" s="86">
        <v>-197982</v>
      </c>
      <c r="AJ620" s="86">
        <v>-16500</v>
      </c>
      <c r="AK620" t="s">
        <v>1089</v>
      </c>
      <c r="AN620" s="15"/>
      <c r="AO620" s="15"/>
    </row>
    <row r="621" spans="34:41" x14ac:dyDescent="0.2">
      <c r="AH621" s="48">
        <v>90006983</v>
      </c>
      <c r="AI621" s="86">
        <v>-1296888</v>
      </c>
      <c r="AJ621" s="86">
        <v>-108085</v>
      </c>
      <c r="AK621" t="s">
        <v>1090</v>
      </c>
      <c r="AN621" s="15"/>
      <c r="AO621" s="15"/>
    </row>
    <row r="622" spans="34:41" x14ac:dyDescent="0.2">
      <c r="AH622" s="48">
        <v>90007003</v>
      </c>
      <c r="AI622" s="86">
        <v>-1009065</v>
      </c>
      <c r="AJ622" s="86">
        <v>-84091</v>
      </c>
      <c r="AK622" t="s">
        <v>1091</v>
      </c>
      <c r="AN622" s="15"/>
      <c r="AO622" s="15"/>
    </row>
    <row r="623" spans="34:41" x14ac:dyDescent="0.2">
      <c r="AH623" s="48">
        <v>90007023</v>
      </c>
      <c r="AI623" s="86">
        <v>-831821</v>
      </c>
      <c r="AJ623" s="86">
        <v>-69321</v>
      </c>
      <c r="AK623" t="s">
        <v>1092</v>
      </c>
      <c r="AN623" s="15"/>
      <c r="AO623" s="15"/>
    </row>
    <row r="624" spans="34:41" x14ac:dyDescent="0.2">
      <c r="AH624" s="48">
        <v>90007043</v>
      </c>
      <c r="AI624" s="86">
        <v>-1167760</v>
      </c>
      <c r="AJ624" s="86">
        <v>-97315</v>
      </c>
      <c r="AK624" t="s">
        <v>1093</v>
      </c>
      <c r="AN624" s="15"/>
      <c r="AO624" s="15"/>
    </row>
    <row r="625" spans="34:41" x14ac:dyDescent="0.2">
      <c r="AH625" s="48">
        <v>90007073</v>
      </c>
      <c r="AI625" s="86">
        <v>-547761</v>
      </c>
      <c r="AJ625" s="86">
        <v>-45647</v>
      </c>
      <c r="AK625" t="s">
        <v>1094</v>
      </c>
      <c r="AN625" s="15"/>
      <c r="AO625" s="15"/>
    </row>
    <row r="626" spans="34:41" x14ac:dyDescent="0.2">
      <c r="AH626" s="48">
        <v>90007293</v>
      </c>
      <c r="AI626" s="86">
        <v>969444</v>
      </c>
      <c r="AJ626" s="86">
        <v>80782</v>
      </c>
      <c r="AK626" t="s">
        <v>1095</v>
      </c>
      <c r="AN626" s="15"/>
      <c r="AO626" s="15"/>
    </row>
    <row r="627" spans="34:41" x14ac:dyDescent="0.2">
      <c r="AH627" s="48">
        <v>90007323</v>
      </c>
      <c r="AI627" s="86">
        <v>250334</v>
      </c>
      <c r="AJ627" s="86">
        <v>20859</v>
      </c>
      <c r="AK627" t="s">
        <v>1096</v>
      </c>
      <c r="AN627" s="15"/>
      <c r="AO627" s="15"/>
    </row>
    <row r="628" spans="34:41" x14ac:dyDescent="0.2">
      <c r="AH628" s="48">
        <v>90007343</v>
      </c>
      <c r="AI628" s="86">
        <v>-270461</v>
      </c>
      <c r="AJ628" s="86">
        <v>-22544</v>
      </c>
      <c r="AK628" t="s">
        <v>1097</v>
      </c>
      <c r="AN628" s="15"/>
      <c r="AO628" s="15"/>
    </row>
    <row r="629" spans="34:41" x14ac:dyDescent="0.2">
      <c r="AH629" s="48">
        <v>90007903</v>
      </c>
      <c r="AI629" s="86">
        <v>-1492315</v>
      </c>
      <c r="AJ629" s="86">
        <v>-124366</v>
      </c>
      <c r="AK629" t="s">
        <v>1098</v>
      </c>
      <c r="AN629" s="15"/>
      <c r="AO629" s="15"/>
    </row>
    <row r="630" spans="34:41" x14ac:dyDescent="0.2">
      <c r="AH630" s="48">
        <v>90007383</v>
      </c>
      <c r="AI630" s="86">
        <v>-401018</v>
      </c>
      <c r="AJ630" s="86">
        <v>-33420</v>
      </c>
      <c r="AK630" t="s">
        <v>1099</v>
      </c>
      <c r="AN630" s="15"/>
      <c r="AO630" s="15"/>
    </row>
    <row r="631" spans="34:41" x14ac:dyDescent="0.2">
      <c r="AH631" s="48">
        <v>90007393</v>
      </c>
      <c r="AI631" s="86">
        <v>454452</v>
      </c>
      <c r="AJ631" s="86">
        <v>37869</v>
      </c>
      <c r="AK631" t="s">
        <v>1100</v>
      </c>
      <c r="AN631" s="15"/>
      <c r="AO631" s="15"/>
    </row>
    <row r="632" spans="34:41" x14ac:dyDescent="0.2">
      <c r="AH632" s="48">
        <v>90007403</v>
      </c>
      <c r="AI632" s="86">
        <v>-425117</v>
      </c>
      <c r="AJ632" s="86">
        <v>-24422</v>
      </c>
      <c r="AK632" t="s">
        <v>1101</v>
      </c>
      <c r="AN632" s="15"/>
      <c r="AO632" s="15"/>
    </row>
    <row r="633" spans="34:41" x14ac:dyDescent="0.2">
      <c r="AH633" s="48">
        <v>90007423</v>
      </c>
      <c r="AI633" s="86">
        <v>462732</v>
      </c>
      <c r="AJ633" s="86">
        <v>38558</v>
      </c>
      <c r="AK633" t="s">
        <v>1102</v>
      </c>
      <c r="AN633" s="15"/>
      <c r="AO633" s="15"/>
    </row>
    <row r="634" spans="34:41" x14ac:dyDescent="0.2">
      <c r="AH634" s="48">
        <v>90007433</v>
      </c>
      <c r="AI634" s="86">
        <v>-1342540</v>
      </c>
      <c r="AJ634" s="86">
        <v>-111885</v>
      </c>
      <c r="AK634" t="s">
        <v>1103</v>
      </c>
      <c r="AN634" s="15"/>
      <c r="AO634" s="15"/>
    </row>
    <row r="635" spans="34:41" x14ac:dyDescent="0.2">
      <c r="AH635" s="48">
        <v>90007533</v>
      </c>
      <c r="AI635" s="86">
        <v>-1989250</v>
      </c>
      <c r="AJ635" s="86">
        <v>-165776</v>
      </c>
      <c r="AK635" t="s">
        <v>1104</v>
      </c>
      <c r="AN635" s="15"/>
      <c r="AO635" s="15"/>
    </row>
    <row r="636" spans="34:41" x14ac:dyDescent="0.2">
      <c r="AH636" s="48">
        <v>90007463</v>
      </c>
      <c r="AI636" s="86">
        <v>310695</v>
      </c>
      <c r="AJ636" s="86">
        <v>25889</v>
      </c>
      <c r="AK636" t="s">
        <v>1105</v>
      </c>
      <c r="AN636" s="15"/>
      <c r="AO636" s="15"/>
    </row>
    <row r="637" spans="34:41" x14ac:dyDescent="0.2">
      <c r="AH637" s="48">
        <v>90007473</v>
      </c>
      <c r="AI637" s="86">
        <v>-263730</v>
      </c>
      <c r="AJ637" s="86">
        <v>-21978</v>
      </c>
      <c r="AK637" t="s">
        <v>1106</v>
      </c>
      <c r="AN637" s="15"/>
      <c r="AO637" s="15"/>
    </row>
    <row r="638" spans="34:41" x14ac:dyDescent="0.2">
      <c r="AH638" s="48">
        <v>90007483</v>
      </c>
      <c r="AI638" s="86">
        <v>114572</v>
      </c>
      <c r="AJ638" s="86">
        <v>9547</v>
      </c>
      <c r="AK638" t="s">
        <v>1107</v>
      </c>
      <c r="AN638" s="15"/>
      <c r="AO638" s="15"/>
    </row>
    <row r="639" spans="34:41" x14ac:dyDescent="0.2">
      <c r="AH639" s="48">
        <v>90007913</v>
      </c>
      <c r="AI639" s="86">
        <v>-116741</v>
      </c>
      <c r="AJ639" s="86">
        <v>-9732</v>
      </c>
      <c r="AK639" t="s">
        <v>1108</v>
      </c>
      <c r="AN639" s="15"/>
      <c r="AO639" s="15"/>
    </row>
    <row r="640" spans="34:41" x14ac:dyDescent="0.2">
      <c r="AH640" s="48">
        <v>90007493</v>
      </c>
      <c r="AI640" s="86">
        <v>-1536185</v>
      </c>
      <c r="AJ640" s="86">
        <v>-128019</v>
      </c>
      <c r="AK640" t="s">
        <v>1109</v>
      </c>
      <c r="AN640" s="15"/>
      <c r="AO640" s="15"/>
    </row>
    <row r="641" spans="34:41" x14ac:dyDescent="0.2">
      <c r="AH641" s="48">
        <v>90007513</v>
      </c>
      <c r="AI641" s="86">
        <v>259120</v>
      </c>
      <c r="AJ641" s="86">
        <v>21590</v>
      </c>
      <c r="AK641" t="s">
        <v>1110</v>
      </c>
      <c r="AN641" s="15"/>
      <c r="AO641" s="15"/>
    </row>
    <row r="642" spans="34:41" x14ac:dyDescent="0.2">
      <c r="AH642" s="48">
        <v>90007553</v>
      </c>
      <c r="AI642" s="86">
        <v>-1615011</v>
      </c>
      <c r="AJ642" s="86">
        <v>-134586</v>
      </c>
      <c r="AK642" t="s">
        <v>1111</v>
      </c>
      <c r="AN642" s="15"/>
      <c r="AO642" s="15"/>
    </row>
    <row r="643" spans="34:41" x14ac:dyDescent="0.2">
      <c r="AH643" s="48">
        <v>90007583</v>
      </c>
      <c r="AI643" s="86">
        <v>-671750</v>
      </c>
      <c r="AJ643" s="86">
        <v>-55982</v>
      </c>
      <c r="AK643" t="s">
        <v>1112</v>
      </c>
      <c r="AN643" s="15"/>
      <c r="AO643" s="15"/>
    </row>
    <row r="644" spans="34:41" x14ac:dyDescent="0.2">
      <c r="AH644" s="48">
        <v>90007593</v>
      </c>
      <c r="AI644" s="86">
        <v>-498247</v>
      </c>
      <c r="AJ644" s="86">
        <v>-41522</v>
      </c>
      <c r="AK644" t="s">
        <v>1113</v>
      </c>
      <c r="AN644" s="15"/>
      <c r="AO644" s="15"/>
    </row>
    <row r="645" spans="34:41" x14ac:dyDescent="0.2">
      <c r="AH645" s="48">
        <v>90007613</v>
      </c>
      <c r="AI645" s="86">
        <v>1150554</v>
      </c>
      <c r="AJ645" s="86">
        <v>95878</v>
      </c>
      <c r="AK645" t="s">
        <v>1114</v>
      </c>
      <c r="AN645" s="15"/>
      <c r="AO645" s="15"/>
    </row>
    <row r="646" spans="34:41" x14ac:dyDescent="0.2">
      <c r="AH646" s="48">
        <v>90007623</v>
      </c>
      <c r="AI646" s="86">
        <v>81144</v>
      </c>
      <c r="AJ646" s="86">
        <v>6761</v>
      </c>
      <c r="AK646" t="s">
        <v>1115</v>
      </c>
      <c r="AN646" s="15"/>
      <c r="AO646" s="15"/>
    </row>
    <row r="647" spans="34:41" x14ac:dyDescent="0.2">
      <c r="AH647" s="48">
        <v>90007653</v>
      </c>
      <c r="AI647" s="86">
        <v>1122475</v>
      </c>
      <c r="AJ647" s="86">
        <v>93537</v>
      </c>
      <c r="AK647" t="s">
        <v>1116</v>
      </c>
      <c r="AN647" s="15"/>
      <c r="AO647" s="15"/>
    </row>
    <row r="648" spans="34:41" x14ac:dyDescent="0.2">
      <c r="AH648" s="48">
        <v>90007683</v>
      </c>
      <c r="AI648" s="86">
        <v>328756</v>
      </c>
      <c r="AJ648" s="86">
        <v>27392</v>
      </c>
      <c r="AK648" t="s">
        <v>1117</v>
      </c>
      <c r="AN648" s="15"/>
      <c r="AO648" s="15"/>
    </row>
    <row r="649" spans="34:41" x14ac:dyDescent="0.2">
      <c r="AH649" s="48">
        <v>90007773</v>
      </c>
      <c r="AI649" s="86">
        <v>-331649</v>
      </c>
      <c r="AJ649" s="86">
        <v>-27642</v>
      </c>
      <c r="AK649" t="s">
        <v>1118</v>
      </c>
      <c r="AN649" s="15"/>
      <c r="AO649" s="15"/>
    </row>
    <row r="650" spans="34:41" x14ac:dyDescent="0.2">
      <c r="AH650" s="48">
        <v>90007783</v>
      </c>
      <c r="AI650" s="86">
        <v>68655</v>
      </c>
      <c r="AJ650" s="86">
        <v>5720</v>
      </c>
      <c r="AK650" t="s">
        <v>1119</v>
      </c>
      <c r="AN650" s="15"/>
      <c r="AO650" s="15"/>
    </row>
    <row r="651" spans="34:41" x14ac:dyDescent="0.2">
      <c r="AH651" s="48">
        <v>90007813</v>
      </c>
      <c r="AI651" s="86">
        <v>-359139</v>
      </c>
      <c r="AJ651" s="86">
        <v>-29929</v>
      </c>
      <c r="AK651" t="s">
        <v>1120</v>
      </c>
      <c r="AN651" s="15"/>
      <c r="AO651" s="15"/>
    </row>
    <row r="652" spans="34:41" x14ac:dyDescent="0.2">
      <c r="AH652" s="48">
        <v>90007833</v>
      </c>
      <c r="AI652" s="86">
        <v>-63463</v>
      </c>
      <c r="AJ652" s="86">
        <v>-5291</v>
      </c>
      <c r="AK652" t="s">
        <v>1121</v>
      </c>
      <c r="AN652" s="15"/>
      <c r="AO652" s="15"/>
    </row>
    <row r="653" spans="34:41" x14ac:dyDescent="0.2">
      <c r="AH653" s="48">
        <v>90008313</v>
      </c>
      <c r="AI653" s="86">
        <v>-1020398</v>
      </c>
      <c r="AJ653" s="86">
        <v>-85036</v>
      </c>
      <c r="AK653" t="s">
        <v>1122</v>
      </c>
      <c r="AN653" s="15"/>
      <c r="AO653" s="15"/>
    </row>
    <row r="654" spans="34:41" x14ac:dyDescent="0.2">
      <c r="AH654" s="48">
        <v>90008323</v>
      </c>
      <c r="AI654" s="86">
        <v>-91843</v>
      </c>
      <c r="AJ654" s="86">
        <v>-7657</v>
      </c>
      <c r="AK654" t="s">
        <v>1123</v>
      </c>
      <c r="AN654" s="15"/>
      <c r="AO654" s="15"/>
    </row>
    <row r="655" spans="34:41" x14ac:dyDescent="0.2">
      <c r="AH655" s="48">
        <v>90008333</v>
      </c>
      <c r="AI655" s="86">
        <v>-423394</v>
      </c>
      <c r="AJ655" s="86">
        <v>-35286</v>
      </c>
      <c r="AK655" t="s">
        <v>1124</v>
      </c>
      <c r="AN655" s="15"/>
      <c r="AO655" s="15"/>
    </row>
    <row r="656" spans="34:41" x14ac:dyDescent="0.2">
      <c r="AH656" s="48">
        <v>90008343</v>
      </c>
      <c r="AI656" s="86">
        <v>-1454600</v>
      </c>
      <c r="AJ656" s="86">
        <v>-121220</v>
      </c>
      <c r="AK656" t="s">
        <v>1125</v>
      </c>
      <c r="AN656" s="15"/>
      <c r="AO656" s="15"/>
    </row>
    <row r="657" spans="34:41" x14ac:dyDescent="0.2">
      <c r="AH657" s="48">
        <v>90008373</v>
      </c>
      <c r="AI657" s="86">
        <v>86962315</v>
      </c>
      <c r="AJ657" s="86">
        <v>7246850</v>
      </c>
      <c r="AK657" t="s">
        <v>1126</v>
      </c>
      <c r="AN657" s="15"/>
      <c r="AO657" s="15"/>
    </row>
    <row r="658" spans="34:41" x14ac:dyDescent="0.2">
      <c r="AH658" s="48">
        <v>90008453</v>
      </c>
      <c r="AI658" s="86">
        <v>-21147</v>
      </c>
      <c r="AJ658" s="86">
        <v>-1764</v>
      </c>
      <c r="AK658" t="s">
        <v>1127</v>
      </c>
      <c r="AN658" s="15"/>
      <c r="AO658" s="15"/>
    </row>
    <row r="659" spans="34:41" x14ac:dyDescent="0.2">
      <c r="AH659" s="48">
        <v>90008443</v>
      </c>
      <c r="AI659" s="86">
        <v>-318234</v>
      </c>
      <c r="AJ659" s="86">
        <v>-26521</v>
      </c>
      <c r="AK659" t="s">
        <v>1128</v>
      </c>
      <c r="AN659" s="15"/>
      <c r="AO659" s="15"/>
    </row>
    <row r="660" spans="34:41" x14ac:dyDescent="0.2">
      <c r="AH660" s="48">
        <v>90008463</v>
      </c>
      <c r="AI660" s="86">
        <v>-346962</v>
      </c>
      <c r="AJ660" s="86">
        <v>-28916</v>
      </c>
      <c r="AK660" t="s">
        <v>1129</v>
      </c>
      <c r="AN660" s="15"/>
      <c r="AO660" s="15"/>
    </row>
    <row r="661" spans="34:41" x14ac:dyDescent="0.2">
      <c r="AH661" s="48">
        <v>90008483</v>
      </c>
      <c r="AI661" s="86">
        <v>747252</v>
      </c>
      <c r="AJ661" s="86">
        <v>62269</v>
      </c>
      <c r="AK661" t="s">
        <v>1130</v>
      </c>
      <c r="AN661" s="15"/>
      <c r="AO661" s="15"/>
    </row>
    <row r="662" spans="34:41" x14ac:dyDescent="0.2">
      <c r="AH662" s="48">
        <v>90008493</v>
      </c>
      <c r="AI662" s="86">
        <v>340462</v>
      </c>
      <c r="AJ662" s="86">
        <v>28368</v>
      </c>
      <c r="AK662" t="s">
        <v>1131</v>
      </c>
      <c r="AN662" s="15"/>
      <c r="AO662" s="15"/>
    </row>
    <row r="663" spans="34:41" x14ac:dyDescent="0.2">
      <c r="AH663" s="48">
        <v>90008503</v>
      </c>
      <c r="AI663" s="86">
        <v>-411332</v>
      </c>
      <c r="AJ663" s="86">
        <v>-34280</v>
      </c>
      <c r="AK663" t="s">
        <v>1132</v>
      </c>
      <c r="AN663" s="15"/>
      <c r="AO663" s="15"/>
    </row>
    <row r="664" spans="34:41" x14ac:dyDescent="0.2">
      <c r="AH664" s="48">
        <v>90008513</v>
      </c>
      <c r="AI664" s="86">
        <v>-159551</v>
      </c>
      <c r="AJ664" s="86">
        <v>-13303</v>
      </c>
      <c r="AK664" t="s">
        <v>1133</v>
      </c>
      <c r="AN664" s="15"/>
      <c r="AO664" s="15"/>
    </row>
    <row r="665" spans="34:41" x14ac:dyDescent="0.2">
      <c r="AH665" s="48">
        <v>90008533</v>
      </c>
      <c r="AI665" s="86">
        <v>48831670</v>
      </c>
      <c r="AJ665" s="86">
        <v>4069295</v>
      </c>
      <c r="AK665" t="s">
        <v>1134</v>
      </c>
      <c r="AN665" s="15"/>
      <c r="AO665" s="15"/>
    </row>
    <row r="666" spans="34:41" x14ac:dyDescent="0.2">
      <c r="AH666" s="48">
        <v>90008573</v>
      </c>
      <c r="AI666" s="86">
        <v>138965</v>
      </c>
      <c r="AJ666" s="86">
        <v>11579</v>
      </c>
      <c r="AK666" t="s">
        <v>1135</v>
      </c>
      <c r="AN666" s="15"/>
      <c r="AO666" s="15"/>
    </row>
    <row r="667" spans="34:41" x14ac:dyDescent="0.2">
      <c r="AH667" s="48">
        <v>90008583</v>
      </c>
      <c r="AI667" s="86">
        <v>-2704969</v>
      </c>
      <c r="AJ667" s="86">
        <v>-225418</v>
      </c>
      <c r="AK667" t="s">
        <v>1136</v>
      </c>
      <c r="AN667" s="15"/>
      <c r="AO667" s="15"/>
    </row>
    <row r="668" spans="34:41" x14ac:dyDescent="0.2">
      <c r="AH668" s="48">
        <v>90008593</v>
      </c>
      <c r="AI668" s="86">
        <v>-926108</v>
      </c>
      <c r="AJ668" s="86">
        <v>-77179</v>
      </c>
      <c r="AK668" t="s">
        <v>1137</v>
      </c>
      <c r="AN668" s="15"/>
      <c r="AO668" s="15"/>
    </row>
    <row r="669" spans="34:41" x14ac:dyDescent="0.2">
      <c r="AH669" s="48">
        <v>90008863</v>
      </c>
      <c r="AI669" s="86">
        <v>269189</v>
      </c>
      <c r="AJ669" s="86">
        <v>22428</v>
      </c>
      <c r="AK669" t="s">
        <v>1138</v>
      </c>
      <c r="AN669" s="15"/>
      <c r="AO669" s="15"/>
    </row>
    <row r="670" spans="34:41" x14ac:dyDescent="0.2">
      <c r="AH670" s="48">
        <v>90008873</v>
      </c>
      <c r="AI670" s="86">
        <v>-95446</v>
      </c>
      <c r="AJ670" s="86">
        <v>-7958</v>
      </c>
      <c r="AK670" t="s">
        <v>1139</v>
      </c>
      <c r="AN670" s="15"/>
      <c r="AO670" s="15"/>
    </row>
    <row r="671" spans="34:41" x14ac:dyDescent="0.2">
      <c r="AH671" s="48">
        <v>90008893</v>
      </c>
      <c r="AI671" s="86">
        <v>671911</v>
      </c>
      <c r="AJ671" s="86">
        <v>55989</v>
      </c>
      <c r="AK671" t="s">
        <v>1140</v>
      </c>
      <c r="AN671" s="15"/>
      <c r="AO671" s="15"/>
    </row>
    <row r="672" spans="34:41" x14ac:dyDescent="0.2">
      <c r="AH672" s="48">
        <v>90008903</v>
      </c>
      <c r="AI672" s="86">
        <v>330350</v>
      </c>
      <c r="AJ672" s="86">
        <v>27526</v>
      </c>
      <c r="AK672" t="s">
        <v>1141</v>
      </c>
      <c r="AN672" s="15"/>
      <c r="AO672" s="15"/>
    </row>
    <row r="673" spans="34:41" x14ac:dyDescent="0.2">
      <c r="AH673" s="48">
        <v>90008953</v>
      </c>
      <c r="AI673" s="86">
        <v>-1419682</v>
      </c>
      <c r="AJ673" s="86">
        <v>-118310</v>
      </c>
      <c r="AK673" t="s">
        <v>1142</v>
      </c>
      <c r="AN673" s="15"/>
      <c r="AO673" s="15"/>
    </row>
    <row r="674" spans="34:41" x14ac:dyDescent="0.2">
      <c r="AH674" s="48">
        <v>90008923</v>
      </c>
      <c r="AI674" s="86">
        <v>-511588</v>
      </c>
      <c r="AJ674" s="86">
        <v>-42635</v>
      </c>
      <c r="AK674" t="s">
        <v>1143</v>
      </c>
      <c r="AN674" s="15"/>
      <c r="AO674" s="15"/>
    </row>
    <row r="675" spans="34:41" x14ac:dyDescent="0.2">
      <c r="AH675" s="48">
        <v>90007853</v>
      </c>
      <c r="AI675" s="86">
        <v>63823</v>
      </c>
      <c r="AJ675" s="86">
        <v>5315</v>
      </c>
      <c r="AK675" t="s">
        <v>1144</v>
      </c>
      <c r="AN675" s="15"/>
      <c r="AO675" s="15"/>
    </row>
    <row r="676" spans="34:41" x14ac:dyDescent="0.2">
      <c r="AH676" s="48">
        <v>90009053</v>
      </c>
      <c r="AI676" s="86">
        <v>34320740</v>
      </c>
      <c r="AJ676" s="86">
        <v>2860050</v>
      </c>
      <c r="AK676" t="s">
        <v>1145</v>
      </c>
      <c r="AN676" s="15"/>
      <c r="AO676" s="15"/>
    </row>
    <row r="677" spans="34:41" x14ac:dyDescent="0.2">
      <c r="AH677" s="48">
        <v>90009083</v>
      </c>
      <c r="AI677" s="86">
        <v>1725898</v>
      </c>
      <c r="AJ677" s="86">
        <v>143819</v>
      </c>
      <c r="AK677" t="s">
        <v>1146</v>
      </c>
      <c r="AN677" s="15"/>
      <c r="AO677" s="15"/>
    </row>
    <row r="678" spans="34:41" x14ac:dyDescent="0.2">
      <c r="AH678" s="48">
        <v>90000923</v>
      </c>
      <c r="AI678" s="86">
        <v>35006896</v>
      </c>
      <c r="AJ678" s="86">
        <v>2917231</v>
      </c>
      <c r="AK678" t="s">
        <v>1147</v>
      </c>
      <c r="AN678" s="15"/>
      <c r="AO678" s="15"/>
    </row>
    <row r="679" spans="34:41" x14ac:dyDescent="0.2">
      <c r="AH679" s="48">
        <v>90009153</v>
      </c>
      <c r="AI679" s="86">
        <v>-1369746</v>
      </c>
      <c r="AJ679" s="86">
        <v>-114151</v>
      </c>
      <c r="AK679" t="s">
        <v>1148</v>
      </c>
      <c r="AN679" s="15"/>
      <c r="AO679" s="15"/>
    </row>
    <row r="680" spans="34:41" x14ac:dyDescent="0.2">
      <c r="AH680" s="48">
        <v>90009183</v>
      </c>
      <c r="AI680" s="86">
        <v>-529626</v>
      </c>
      <c r="AJ680" s="86">
        <v>-44137</v>
      </c>
      <c r="AK680" t="s">
        <v>1149</v>
      </c>
      <c r="AN680" s="15"/>
      <c r="AO680" s="15"/>
    </row>
    <row r="681" spans="34:41" x14ac:dyDescent="0.2">
      <c r="AH681" s="48">
        <v>90009213</v>
      </c>
      <c r="AI681" s="86">
        <v>372721</v>
      </c>
      <c r="AJ681" s="86">
        <v>31057</v>
      </c>
      <c r="AK681" t="s">
        <v>1150</v>
      </c>
      <c r="AN681" s="15"/>
      <c r="AO681" s="15"/>
    </row>
    <row r="682" spans="34:41" x14ac:dyDescent="0.2">
      <c r="AH682" s="48">
        <v>90009223</v>
      </c>
      <c r="AI682" s="86">
        <v>-1065845</v>
      </c>
      <c r="AJ682" s="86">
        <v>-88823</v>
      </c>
      <c r="AK682" t="s">
        <v>1151</v>
      </c>
      <c r="AN682" s="15"/>
      <c r="AO682" s="15"/>
    </row>
    <row r="683" spans="34:41" x14ac:dyDescent="0.2">
      <c r="AH683" s="48">
        <v>90009243</v>
      </c>
      <c r="AI683" s="86">
        <v>322696</v>
      </c>
      <c r="AJ683" s="86">
        <v>26891</v>
      </c>
      <c r="AK683" t="s">
        <v>1152</v>
      </c>
      <c r="AN683" s="15"/>
      <c r="AO683" s="15"/>
    </row>
    <row r="684" spans="34:41" x14ac:dyDescent="0.2">
      <c r="AH684" s="48">
        <v>90009253</v>
      </c>
      <c r="AI684" s="86">
        <v>46127</v>
      </c>
      <c r="AJ684" s="86">
        <v>3841</v>
      </c>
      <c r="AK684" t="s">
        <v>1153</v>
      </c>
      <c r="AN684" s="15"/>
      <c r="AO684" s="15"/>
    </row>
    <row r="685" spans="34:41" x14ac:dyDescent="0.2">
      <c r="AH685" s="48">
        <v>90009273</v>
      </c>
      <c r="AI685" s="86">
        <v>-2423945</v>
      </c>
      <c r="AJ685" s="86">
        <v>-201999</v>
      </c>
      <c r="AK685" t="s">
        <v>1154</v>
      </c>
      <c r="AN685" s="15"/>
      <c r="AO685" s="15"/>
    </row>
    <row r="686" spans="34:41" x14ac:dyDescent="0.2">
      <c r="AH686" s="48">
        <v>90009313</v>
      </c>
      <c r="AI686" s="86">
        <v>137164</v>
      </c>
      <c r="AJ686" s="86">
        <v>11427</v>
      </c>
      <c r="AK686" t="s">
        <v>1155</v>
      </c>
      <c r="AN686" s="15"/>
      <c r="AO686" s="15"/>
    </row>
    <row r="687" spans="34:41" x14ac:dyDescent="0.2">
      <c r="AH687" s="48">
        <v>90009343</v>
      </c>
      <c r="AI687" s="86">
        <v>-776435</v>
      </c>
      <c r="AJ687" s="86">
        <v>-64703</v>
      </c>
      <c r="AK687" t="s">
        <v>1156</v>
      </c>
      <c r="AN687" s="15"/>
      <c r="AO687" s="15"/>
    </row>
    <row r="688" spans="34:41" x14ac:dyDescent="0.2">
      <c r="AH688" s="48">
        <v>90009353</v>
      </c>
      <c r="AI688" s="86">
        <v>118143</v>
      </c>
      <c r="AJ688" s="86">
        <v>9843</v>
      </c>
      <c r="AK688" t="s">
        <v>1157</v>
      </c>
      <c r="AN688" s="15"/>
      <c r="AO688" s="15"/>
    </row>
    <row r="689" spans="34:41" x14ac:dyDescent="0.2">
      <c r="AH689" s="48">
        <v>90009363</v>
      </c>
      <c r="AI689" s="86">
        <v>595792</v>
      </c>
      <c r="AJ689" s="86">
        <v>49644</v>
      </c>
      <c r="AK689" t="s">
        <v>1158</v>
      </c>
      <c r="AN689" s="15"/>
      <c r="AO689" s="15"/>
    </row>
    <row r="690" spans="34:41" x14ac:dyDescent="0.2">
      <c r="AH690" s="48">
        <v>90009463</v>
      </c>
      <c r="AI690" s="86">
        <v>799475</v>
      </c>
      <c r="AJ690" s="86">
        <v>66618</v>
      </c>
      <c r="AK690" t="s">
        <v>1159</v>
      </c>
      <c r="AN690" s="15"/>
      <c r="AO690" s="15"/>
    </row>
    <row r="691" spans="34:41" x14ac:dyDescent="0.2">
      <c r="AH691" s="48">
        <v>90009763</v>
      </c>
      <c r="AI691" s="86">
        <v>-642666</v>
      </c>
      <c r="AJ691" s="86">
        <v>-53558</v>
      </c>
      <c r="AK691" t="s">
        <v>1160</v>
      </c>
      <c r="AN691" s="15"/>
      <c r="AO691" s="15"/>
    </row>
    <row r="692" spans="34:41" x14ac:dyDescent="0.2">
      <c r="AH692" s="48">
        <v>90009773</v>
      </c>
      <c r="AI692" s="86">
        <v>522748</v>
      </c>
      <c r="AJ692" s="86">
        <v>43556</v>
      </c>
      <c r="AK692" t="s">
        <v>1161</v>
      </c>
      <c r="AN692" s="15"/>
      <c r="AO692" s="15"/>
    </row>
    <row r="693" spans="34:41" x14ac:dyDescent="0.2">
      <c r="AH693" s="48">
        <v>90009803</v>
      </c>
      <c r="AI693" s="86">
        <v>-3676999</v>
      </c>
      <c r="AJ693" s="86">
        <v>-306420</v>
      </c>
      <c r="AK693" t="s">
        <v>1162</v>
      </c>
      <c r="AN693" s="15"/>
      <c r="AO693" s="15"/>
    </row>
    <row r="694" spans="34:41" x14ac:dyDescent="0.2">
      <c r="AH694" s="48">
        <v>90009813</v>
      </c>
      <c r="AI694" s="86">
        <v>-534298</v>
      </c>
      <c r="AJ694" s="86">
        <v>-44527</v>
      </c>
      <c r="AK694" t="s">
        <v>1163</v>
      </c>
      <c r="AN694" s="15"/>
      <c r="AO694" s="15"/>
    </row>
    <row r="695" spans="34:41" x14ac:dyDescent="0.2">
      <c r="AH695" s="48">
        <v>90009893</v>
      </c>
      <c r="AI695" s="86">
        <v>-102624</v>
      </c>
      <c r="AJ695" s="86">
        <v>-8556</v>
      </c>
      <c r="AK695" t="s">
        <v>1164</v>
      </c>
      <c r="AN695" s="15"/>
      <c r="AO695" s="15"/>
    </row>
    <row r="696" spans="34:41" x14ac:dyDescent="0.2">
      <c r="AH696" s="48">
        <v>90009923</v>
      </c>
      <c r="AI696" s="86">
        <v>-20798</v>
      </c>
      <c r="AJ696" s="86">
        <v>-1739</v>
      </c>
      <c r="AK696" t="s">
        <v>1165</v>
      </c>
      <c r="AN696" s="15"/>
      <c r="AO696" s="15"/>
    </row>
    <row r="697" spans="34:41" x14ac:dyDescent="0.2">
      <c r="AH697" s="48">
        <v>90031636</v>
      </c>
      <c r="AI697" s="86">
        <v>76834083</v>
      </c>
      <c r="AJ697" s="86">
        <v>6402837</v>
      </c>
      <c r="AK697" t="s">
        <v>1166</v>
      </c>
      <c r="AN697" s="15"/>
      <c r="AO697" s="15"/>
    </row>
    <row r="698" spans="34:41" x14ac:dyDescent="0.2">
      <c r="AH698" s="48">
        <v>90031746</v>
      </c>
      <c r="AI698" s="86">
        <v>30836385</v>
      </c>
      <c r="AJ698" s="86">
        <v>2569698</v>
      </c>
      <c r="AK698" t="s">
        <v>1167</v>
      </c>
      <c r="AN698" s="15"/>
      <c r="AO698" s="15"/>
    </row>
    <row r="699" spans="34:41" x14ac:dyDescent="0.2">
      <c r="AH699" s="48">
        <v>90031386</v>
      </c>
      <c r="AI699" s="86">
        <v>15746157</v>
      </c>
      <c r="AJ699" s="86">
        <v>1312178</v>
      </c>
      <c r="AK699" t="s">
        <v>1168</v>
      </c>
      <c r="AN699" s="15"/>
      <c r="AO699" s="15"/>
    </row>
    <row r="700" spans="34:41" x14ac:dyDescent="0.2">
      <c r="AH700" s="48">
        <v>90031106</v>
      </c>
      <c r="AI700" s="86">
        <v>31335850</v>
      </c>
      <c r="AJ700" s="86">
        <v>2611319</v>
      </c>
      <c r="AK700" t="s">
        <v>1169</v>
      </c>
      <c r="AN700" s="15"/>
      <c r="AO700" s="15"/>
    </row>
    <row r="701" spans="34:41" x14ac:dyDescent="0.2">
      <c r="AH701" s="48">
        <v>90052076</v>
      </c>
      <c r="AI701" s="86">
        <v>916332</v>
      </c>
      <c r="AJ701" s="86">
        <v>76361</v>
      </c>
      <c r="AK701" t="s">
        <v>1170</v>
      </c>
      <c r="AN701" s="15"/>
      <c r="AO701" s="15"/>
    </row>
    <row r="702" spans="34:41" x14ac:dyDescent="0.2">
      <c r="AH702" s="48">
        <v>90031076</v>
      </c>
      <c r="AI702" s="86">
        <v>92463603</v>
      </c>
      <c r="AJ702" s="86">
        <v>7705297</v>
      </c>
      <c r="AK702" t="s">
        <v>1171</v>
      </c>
      <c r="AN702" s="15"/>
      <c r="AO702" s="15"/>
    </row>
    <row r="703" spans="34:41" x14ac:dyDescent="0.2">
      <c r="AH703" s="48">
        <v>90031806</v>
      </c>
      <c r="AI703" s="86">
        <v>6621645</v>
      </c>
      <c r="AJ703" s="86">
        <v>551803</v>
      </c>
      <c r="AK703" t="s">
        <v>1172</v>
      </c>
      <c r="AN703" s="15"/>
      <c r="AO703" s="15"/>
    </row>
    <row r="704" spans="34:41" x14ac:dyDescent="0.2">
      <c r="AH704" s="48">
        <v>90031856</v>
      </c>
      <c r="AI704" s="86">
        <v>26560515</v>
      </c>
      <c r="AJ704" s="86">
        <v>2213375</v>
      </c>
      <c r="AK704" t="s">
        <v>1173</v>
      </c>
      <c r="AN704" s="15"/>
      <c r="AO704" s="15"/>
    </row>
    <row r="705" spans="34:41" x14ac:dyDescent="0.2">
      <c r="AH705" s="48">
        <v>90031136</v>
      </c>
      <c r="AI705" s="86">
        <v>33259819</v>
      </c>
      <c r="AJ705" s="86">
        <v>2771649</v>
      </c>
      <c r="AK705" t="s">
        <v>1174</v>
      </c>
      <c r="AN705" s="15"/>
      <c r="AO705" s="15"/>
    </row>
    <row r="706" spans="34:41" x14ac:dyDescent="0.2">
      <c r="AH706" s="48">
        <v>90031156</v>
      </c>
      <c r="AI706" s="86">
        <v>71737639</v>
      </c>
      <c r="AJ706" s="86">
        <v>5978132</v>
      </c>
      <c r="AK706" t="s">
        <v>1175</v>
      </c>
      <c r="AN706" s="15"/>
      <c r="AO706" s="15"/>
    </row>
    <row r="707" spans="34:41" x14ac:dyDescent="0.2">
      <c r="AH707" s="48">
        <v>90031836</v>
      </c>
      <c r="AI707" s="86">
        <v>24336487</v>
      </c>
      <c r="AJ707" s="86">
        <v>2028040</v>
      </c>
      <c r="AK707" t="s">
        <v>1176</v>
      </c>
      <c r="AN707" s="15"/>
      <c r="AO707" s="15"/>
    </row>
    <row r="708" spans="34:41" x14ac:dyDescent="0.2">
      <c r="AH708" s="48">
        <v>90031696</v>
      </c>
      <c r="AI708" s="86">
        <v>60861378</v>
      </c>
      <c r="AJ708" s="86">
        <v>5071781</v>
      </c>
      <c r="AK708" t="s">
        <v>1177</v>
      </c>
      <c r="AN708" s="15"/>
      <c r="AO708" s="15"/>
    </row>
    <row r="709" spans="34:41" x14ac:dyDescent="0.2">
      <c r="AH709" s="48">
        <v>90031686</v>
      </c>
      <c r="AI709" s="86">
        <v>76985785</v>
      </c>
      <c r="AJ709" s="86">
        <v>6415480</v>
      </c>
      <c r="AK709" t="s">
        <v>1178</v>
      </c>
      <c r="AN709" s="15"/>
      <c r="AO709" s="15"/>
    </row>
    <row r="710" spans="34:41" x14ac:dyDescent="0.2">
      <c r="AH710" s="48">
        <v>90031566</v>
      </c>
      <c r="AI710" s="86">
        <v>37695096</v>
      </c>
      <c r="AJ710" s="86">
        <v>3141254</v>
      </c>
      <c r="AK710" t="s">
        <v>1179</v>
      </c>
      <c r="AN710" s="15"/>
      <c r="AO710" s="15"/>
    </row>
    <row r="711" spans="34:41" x14ac:dyDescent="0.2">
      <c r="AH711" s="48">
        <v>90052156</v>
      </c>
      <c r="AI711" s="86">
        <v>1970517</v>
      </c>
      <c r="AJ711" s="86">
        <v>164206</v>
      </c>
      <c r="AK711" t="s">
        <v>1180</v>
      </c>
      <c r="AN711" s="15"/>
      <c r="AO711" s="15"/>
    </row>
    <row r="712" spans="34:41" x14ac:dyDescent="0.2">
      <c r="AH712" s="48">
        <v>90051346</v>
      </c>
      <c r="AI712" s="86">
        <v>117535</v>
      </c>
      <c r="AJ712" s="86">
        <v>9794</v>
      </c>
      <c r="AK712" t="s">
        <v>1181</v>
      </c>
      <c r="AN712" s="15"/>
      <c r="AO712" s="15"/>
    </row>
    <row r="713" spans="34:41" x14ac:dyDescent="0.2">
      <c r="AH713" s="48">
        <v>90031226</v>
      </c>
      <c r="AI713" s="86">
        <v>13447622</v>
      </c>
      <c r="AJ713" s="86">
        <v>1120633</v>
      </c>
      <c r="AK713" t="s">
        <v>1182</v>
      </c>
      <c r="AN713" s="15"/>
      <c r="AO713" s="15"/>
    </row>
    <row r="714" spans="34:41" x14ac:dyDescent="0.2">
      <c r="AH714" s="48">
        <v>90031216</v>
      </c>
      <c r="AI714" s="86">
        <v>20179792</v>
      </c>
      <c r="AJ714" s="86">
        <v>1681647</v>
      </c>
      <c r="AK714" t="s">
        <v>1183</v>
      </c>
      <c r="AN714" s="15"/>
      <c r="AO714" s="15"/>
    </row>
    <row r="715" spans="34:41" x14ac:dyDescent="0.2">
      <c r="AH715" s="48">
        <v>90031206</v>
      </c>
      <c r="AI715" s="86">
        <v>28071433</v>
      </c>
      <c r="AJ715" s="86">
        <v>2339285</v>
      </c>
      <c r="AK715" t="s">
        <v>1184</v>
      </c>
      <c r="AN715" s="15"/>
      <c r="AO715" s="15"/>
    </row>
    <row r="716" spans="34:41" x14ac:dyDescent="0.2">
      <c r="AH716" s="48">
        <v>90031486</v>
      </c>
      <c r="AI716" s="86">
        <v>17001390</v>
      </c>
      <c r="AJ716" s="86">
        <v>1416781</v>
      </c>
      <c r="AK716" t="s">
        <v>1185</v>
      </c>
      <c r="AN716" s="15"/>
      <c r="AO716" s="15"/>
    </row>
    <row r="717" spans="34:41" x14ac:dyDescent="0.2">
      <c r="AH717" s="48">
        <v>90031766</v>
      </c>
      <c r="AI717" s="86">
        <v>11012561</v>
      </c>
      <c r="AJ717" s="86">
        <v>917712</v>
      </c>
      <c r="AK717" t="s">
        <v>1186</v>
      </c>
      <c r="AN717" s="15"/>
      <c r="AO717" s="15"/>
    </row>
    <row r="718" spans="34:41" x14ac:dyDescent="0.2">
      <c r="AH718" s="48">
        <v>90031286</v>
      </c>
      <c r="AI718" s="86">
        <v>59479365</v>
      </c>
      <c r="AJ718" s="86">
        <v>4956612</v>
      </c>
      <c r="AK718" t="s">
        <v>1187</v>
      </c>
      <c r="AN718" s="15"/>
      <c r="AO718" s="15"/>
    </row>
    <row r="719" spans="34:41" x14ac:dyDescent="0.2">
      <c r="AH719" s="48">
        <v>90031336</v>
      </c>
      <c r="AI719" s="86">
        <v>12105265</v>
      </c>
      <c r="AJ719" s="86">
        <v>1008770</v>
      </c>
      <c r="AK719" t="s">
        <v>1188</v>
      </c>
      <c r="AN719" s="15"/>
      <c r="AO719" s="15"/>
    </row>
    <row r="720" spans="34:41" x14ac:dyDescent="0.2">
      <c r="AH720" s="48">
        <v>90031346</v>
      </c>
      <c r="AI720" s="86">
        <v>17927584</v>
      </c>
      <c r="AJ720" s="86">
        <v>1493964</v>
      </c>
      <c r="AK720" t="s">
        <v>1189</v>
      </c>
      <c r="AN720" s="15"/>
      <c r="AO720" s="15"/>
    </row>
    <row r="721" spans="34:41" x14ac:dyDescent="0.2">
      <c r="AH721" s="48">
        <v>90031666</v>
      </c>
      <c r="AI721" s="86">
        <v>38209352</v>
      </c>
      <c r="AJ721" s="86">
        <v>3184110</v>
      </c>
      <c r="AK721" t="s">
        <v>1190</v>
      </c>
      <c r="AN721" s="15"/>
      <c r="AO721" s="15"/>
    </row>
    <row r="722" spans="34:41" x14ac:dyDescent="0.2">
      <c r="AH722" s="48">
        <v>90031376</v>
      </c>
      <c r="AI722" s="86">
        <v>21297778</v>
      </c>
      <c r="AJ722" s="86">
        <v>1774813</v>
      </c>
      <c r="AK722" t="s">
        <v>1191</v>
      </c>
      <c r="AN722" s="15"/>
      <c r="AO722" s="15"/>
    </row>
    <row r="723" spans="34:41" x14ac:dyDescent="0.2">
      <c r="AH723" s="48">
        <v>90052096</v>
      </c>
      <c r="AI723" s="86">
        <v>808688</v>
      </c>
      <c r="AJ723" s="86">
        <v>67390</v>
      </c>
      <c r="AK723" t="s">
        <v>1192</v>
      </c>
      <c r="AN723" s="15"/>
      <c r="AO723" s="15"/>
    </row>
    <row r="724" spans="34:41" x14ac:dyDescent="0.2">
      <c r="AH724" s="48">
        <v>90031016</v>
      </c>
      <c r="AI724" s="86">
        <v>42126016</v>
      </c>
      <c r="AJ724" s="86">
        <v>3510496</v>
      </c>
      <c r="AK724" t="s">
        <v>1193</v>
      </c>
      <c r="AN724" s="15"/>
      <c r="AO724" s="15"/>
    </row>
    <row r="725" spans="34:41" x14ac:dyDescent="0.2">
      <c r="AH725" s="48">
        <v>90031176</v>
      </c>
      <c r="AI725" s="86">
        <v>27200916</v>
      </c>
      <c r="AJ725" s="86">
        <v>2266742</v>
      </c>
      <c r="AK725" t="s">
        <v>1194</v>
      </c>
      <c r="AN725" s="15"/>
      <c r="AO725" s="15"/>
    </row>
    <row r="726" spans="34:41" x14ac:dyDescent="0.2">
      <c r="AH726" s="48">
        <v>90053456</v>
      </c>
      <c r="AI726" s="86">
        <v>1334930</v>
      </c>
      <c r="AJ726" s="86">
        <v>111243</v>
      </c>
      <c r="AK726" t="s">
        <v>1195</v>
      </c>
      <c r="AN726" s="15"/>
      <c r="AO726" s="15"/>
    </row>
    <row r="727" spans="34:41" x14ac:dyDescent="0.2">
      <c r="AH727" s="48">
        <v>90031816</v>
      </c>
      <c r="AI727" s="86">
        <v>66519273</v>
      </c>
      <c r="AJ727" s="86">
        <v>5543271</v>
      </c>
      <c r="AK727" t="s">
        <v>1196</v>
      </c>
      <c r="AN727" s="15"/>
      <c r="AO727" s="15"/>
    </row>
    <row r="728" spans="34:41" x14ac:dyDescent="0.2">
      <c r="AH728" s="48">
        <v>90031716</v>
      </c>
      <c r="AI728" s="86">
        <v>51962127</v>
      </c>
      <c r="AJ728" s="86">
        <v>4330176</v>
      </c>
      <c r="AK728" t="s">
        <v>1197</v>
      </c>
      <c r="AN728" s="15"/>
      <c r="AO728" s="15"/>
    </row>
    <row r="729" spans="34:41" x14ac:dyDescent="0.2">
      <c r="AH729" s="48">
        <v>90031676</v>
      </c>
      <c r="AI729" s="86">
        <v>6276881</v>
      </c>
      <c r="AJ729" s="86">
        <v>523072</v>
      </c>
      <c r="AK729" t="s">
        <v>1198</v>
      </c>
      <c r="AN729" s="15"/>
      <c r="AO729" s="15"/>
    </row>
    <row r="730" spans="34:41" x14ac:dyDescent="0.2">
      <c r="AH730" s="48">
        <v>90052276</v>
      </c>
      <c r="AI730" s="86">
        <v>17487343</v>
      </c>
      <c r="AJ730" s="86">
        <v>1457277</v>
      </c>
      <c r="AK730" t="s">
        <v>1199</v>
      </c>
      <c r="AN730" s="15"/>
      <c r="AO730" s="15"/>
    </row>
    <row r="731" spans="34:41" x14ac:dyDescent="0.2">
      <c r="AH731" s="48">
        <v>90031446</v>
      </c>
      <c r="AI731" s="86">
        <v>11089565</v>
      </c>
      <c r="AJ731" s="86">
        <v>924129</v>
      </c>
      <c r="AK731" t="s">
        <v>1200</v>
      </c>
      <c r="AN731" s="15"/>
      <c r="AO731" s="15"/>
    </row>
    <row r="732" spans="34:41" x14ac:dyDescent="0.2">
      <c r="AH732" s="48">
        <v>90031476</v>
      </c>
      <c r="AI732" s="86">
        <v>18450443</v>
      </c>
      <c r="AJ732" s="86">
        <v>1537536</v>
      </c>
      <c r="AK732" t="s">
        <v>1201</v>
      </c>
      <c r="AN732" s="15"/>
      <c r="AO732" s="15"/>
    </row>
    <row r="733" spans="34:41" x14ac:dyDescent="0.2">
      <c r="AH733" s="48">
        <v>90031506</v>
      </c>
      <c r="AI733" s="86">
        <v>18225389</v>
      </c>
      <c r="AJ733" s="86">
        <v>1518782</v>
      </c>
      <c r="AK733" t="s">
        <v>1202</v>
      </c>
      <c r="AN733" s="15"/>
      <c r="AO733" s="15"/>
    </row>
    <row r="734" spans="34:41" x14ac:dyDescent="0.2">
      <c r="AI734" s="86"/>
      <c r="AJ734" s="86"/>
      <c r="AN734" s="15"/>
      <c r="AO734" s="15"/>
    </row>
    <row r="735" spans="34:41" x14ac:dyDescent="0.2">
      <c r="AI735" s="86"/>
      <c r="AJ735" s="86"/>
      <c r="AN735" s="15"/>
      <c r="AO735" s="15"/>
    </row>
    <row r="736" spans="34:41" x14ac:dyDescent="0.2">
      <c r="AI736" s="86"/>
      <c r="AJ736" s="86"/>
      <c r="AN736" s="15"/>
      <c r="AO736" s="15"/>
    </row>
    <row r="737" spans="35:41" x14ac:dyDescent="0.2">
      <c r="AI737" s="86"/>
      <c r="AJ737" s="86"/>
      <c r="AN737" s="15"/>
      <c r="AO737" s="15"/>
    </row>
    <row r="738" spans="35:41" x14ac:dyDescent="0.2">
      <c r="AI738" s="86"/>
      <c r="AJ738" s="86"/>
      <c r="AN738" s="15"/>
      <c r="AO738" s="15"/>
    </row>
    <row r="739" spans="35:41" x14ac:dyDescent="0.2">
      <c r="AI739" s="86"/>
      <c r="AJ739" s="86"/>
      <c r="AN739" s="15"/>
      <c r="AO739" s="15"/>
    </row>
    <row r="740" spans="35:41" x14ac:dyDescent="0.2">
      <c r="AI740" s="86"/>
      <c r="AJ740" s="86"/>
      <c r="AN740" s="15"/>
    </row>
    <row r="741" spans="35:41" x14ac:dyDescent="0.2">
      <c r="AI741" s="86"/>
      <c r="AJ741" s="86"/>
    </row>
    <row r="742" spans="35:41" x14ac:dyDescent="0.2">
      <c r="AI742" s="86"/>
      <c r="AJ742" s="86"/>
    </row>
    <row r="743" spans="35:41" x14ac:dyDescent="0.2">
      <c r="AI743" s="86"/>
      <c r="AJ743" s="86"/>
    </row>
    <row r="744" spans="35:41" x14ac:dyDescent="0.2">
      <c r="AI744" s="86"/>
      <c r="AJ744" s="86"/>
    </row>
    <row r="745" spans="35:41" x14ac:dyDescent="0.2">
      <c r="AI745" s="86"/>
      <c r="AJ745" s="86"/>
    </row>
    <row r="746" spans="35:41" x14ac:dyDescent="0.2">
      <c r="AI746" s="86"/>
      <c r="AJ746" s="86"/>
    </row>
    <row r="747" spans="35:41" x14ac:dyDescent="0.2">
      <c r="AI747" s="86"/>
      <c r="AJ747" s="86"/>
    </row>
    <row r="748" spans="35:41" x14ac:dyDescent="0.2">
      <c r="AI748" s="86"/>
      <c r="AJ748" s="86"/>
    </row>
    <row r="749" spans="35:41" x14ac:dyDescent="0.2">
      <c r="AI749" s="86"/>
      <c r="AJ749" s="86"/>
    </row>
  </sheetData>
  <phoneticPr fontId="5" type="noConversion"/>
  <pageMargins left="0.75" right="0.75" top="1" bottom="1"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19</vt:i4>
      </vt:variant>
    </vt:vector>
  </HeadingPairs>
  <TitlesOfParts>
    <vt:vector size="22" baseType="lpstr">
      <vt:lpstr>SUOMI</vt:lpstr>
      <vt:lpstr>RUOTSI</vt:lpstr>
      <vt:lpstr>Taul1</vt:lpstr>
      <vt:lpstr>_ME1</vt:lpstr>
      <vt:lpstr>_ME2</vt:lpstr>
      <vt:lpstr>_ME4</vt:lpstr>
      <vt:lpstr>_ME5</vt:lpstr>
      <vt:lpstr>_ME6</vt:lpstr>
      <vt:lpstr>alv_korvaus_elo_joulu</vt:lpstr>
      <vt:lpstr>asukasmäärä</vt:lpstr>
      <vt:lpstr>asukasmääräsv</vt:lpstr>
      <vt:lpstr>kk_erä_elo_joulu</vt:lpstr>
      <vt:lpstr>kk_menot_elo_joulu</vt:lpstr>
      <vt:lpstr>kk_tulot_elo_joulu</vt:lpstr>
      <vt:lpstr>RUOTSI!nimi</vt:lpstr>
      <vt:lpstr>nimi</vt:lpstr>
      <vt:lpstr>nimisv</vt:lpstr>
      <vt:lpstr>nro</vt:lpstr>
      <vt:lpstr>nrosv</vt:lpstr>
      <vt:lpstr>RUOTSI!Tulostusalue</vt:lpstr>
      <vt:lpstr>SUOMI!Tulostusalue</vt:lpstr>
      <vt:lpstr>vmsaaja</vt:lpstr>
    </vt:vector>
  </TitlesOfParts>
  <Company>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Maksuerittely</dc:title>
  <dc:creator>VM</dc:creator>
  <cp:lastModifiedBy>Sari Laine</cp:lastModifiedBy>
  <cp:lastPrinted>2022-12-27T10:31:33Z</cp:lastPrinted>
  <dcterms:created xsi:type="dcterms:W3CDTF">2009-12-15T12:54:25Z</dcterms:created>
  <dcterms:modified xsi:type="dcterms:W3CDTF">2025-08-06T12:44:47Z</dcterms:modified>
</cp:coreProperties>
</file>